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vaughancloud-my.sharepoint.com/personal/mary_caputo_vaughan_ca1/Documents/Desktop/"/>
    </mc:Choice>
  </mc:AlternateContent>
  <xr:revisionPtr revIDLastSave="20" documentId="8_{67915E78-D0A7-464E-A977-D96C45753414}" xr6:coauthVersionLast="47" xr6:coauthVersionMax="47" xr10:uidLastSave="{6A8F531C-75DD-45FD-B45E-02723B66E95B}"/>
  <bookViews>
    <workbookView xWindow="-120" yWindow="-120" windowWidth="29040" windowHeight="17640" xr2:uid="{00000000-000D-0000-FFFF-FFFF00000000}"/>
  </bookViews>
  <sheets>
    <sheet name="Table 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0" i="1" l="1"/>
  <c r="K81" i="1"/>
  <c r="K82" i="1"/>
  <c r="K79" i="1"/>
  <c r="K84" i="1"/>
  <c r="K85" i="1"/>
  <c r="K86" i="1"/>
  <c r="K83" i="1"/>
  <c r="K73" i="1"/>
  <c r="K125" i="1"/>
  <c r="K91" i="1"/>
  <c r="K47" i="1"/>
  <c r="J105" i="1"/>
  <c r="K105" i="1"/>
  <c r="J106" i="1"/>
  <c r="K106" i="1" s="1"/>
  <c r="J107" i="1"/>
  <c r="K107" i="1" s="1"/>
  <c r="J108" i="1"/>
  <c r="K108" i="1" s="1"/>
  <c r="K17" i="1"/>
  <c r="K76" i="1"/>
  <c r="K75" i="1"/>
  <c r="K74" i="1"/>
  <c r="K37" i="1"/>
  <c r="K35" i="1"/>
  <c r="K34" i="1"/>
  <c r="K31" i="1"/>
  <c r="K30" i="1"/>
  <c r="K111" i="1"/>
  <c r="K120" i="1"/>
  <c r="K123" i="1"/>
  <c r="K124" i="1"/>
  <c r="K126" i="1"/>
  <c r="K127" i="1"/>
  <c r="K128" i="1"/>
  <c r="K129" i="1"/>
  <c r="K130" i="1"/>
  <c r="K131" i="1"/>
  <c r="K132" i="1"/>
  <c r="K122" i="1"/>
  <c r="K88" i="1"/>
  <c r="K78" i="1"/>
  <c r="K72" i="1"/>
  <c r="K24" i="1"/>
  <c r="K12" i="1"/>
  <c r="K14" i="1" l="1"/>
  <c r="K10" i="1"/>
  <c r="K142" i="1" l="1"/>
  <c r="K148" i="1"/>
  <c r="K149" i="1"/>
  <c r="K147" i="1"/>
  <c r="K143" i="1"/>
  <c r="K121" i="1"/>
  <c r="K117" i="1"/>
  <c r="K118" i="1"/>
  <c r="K119" i="1"/>
  <c r="K116" i="1"/>
  <c r="K114" i="1"/>
  <c r="K112" i="1"/>
  <c r="K110" i="1"/>
  <c r="K109" i="1"/>
  <c r="K98" i="1"/>
  <c r="K101" i="1"/>
  <c r="K102" i="1"/>
  <c r="K103" i="1"/>
  <c r="K100" i="1"/>
  <c r="K138" i="1"/>
  <c r="K137" i="1"/>
  <c r="K90" i="1"/>
  <c r="K92" i="1"/>
  <c r="K93" i="1"/>
  <c r="K94" i="1"/>
  <c r="K89" i="1"/>
  <c r="K87" i="1"/>
  <c r="K77" i="1"/>
  <c r="K69" i="1"/>
  <c r="K70" i="1"/>
  <c r="K68" i="1"/>
  <c r="K67" i="1"/>
  <c r="K71" i="1"/>
  <c r="K65" i="1"/>
  <c r="K64" i="1"/>
  <c r="K63" i="1"/>
  <c r="K62" i="1"/>
  <c r="K61" i="1"/>
  <c r="K60" i="1"/>
  <c r="K46" i="1"/>
  <c r="K48" i="1"/>
  <c r="K49" i="1"/>
  <c r="K50" i="1"/>
  <c r="K51" i="1"/>
  <c r="K52" i="1"/>
  <c r="K44" i="1"/>
  <c r="K25" i="1"/>
  <c r="K26" i="1"/>
  <c r="K27" i="1"/>
  <c r="K28" i="1"/>
  <c r="K58" i="1"/>
  <c r="K45" i="1"/>
  <c r="K40" i="1"/>
  <c r="K41" i="1"/>
  <c r="K42" i="1"/>
  <c r="K43" i="1"/>
  <c r="K38" i="1"/>
  <c r="K33" i="1"/>
  <c r="K36" i="1"/>
  <c r="K29" i="1"/>
  <c r="K32" i="1"/>
  <c r="K22" i="1"/>
  <c r="K15" i="1"/>
  <c r="K16" i="1"/>
  <c r="K95" i="1" l="1"/>
  <c r="K133" i="1"/>
  <c r="K150" i="1"/>
  <c r="K144" i="1"/>
  <c r="K139" i="1"/>
  <c r="K53" i="1"/>
  <c r="K18" i="1"/>
  <c r="K152" i="1" l="1"/>
  <c r="E4" i="1" s="1"/>
</calcChain>
</file>

<file path=xl/sharedStrings.xml><?xml version="1.0" encoding="utf-8"?>
<sst xmlns="http://schemas.openxmlformats.org/spreadsheetml/2006/main" count="203" uniqueCount="109">
  <si>
    <t>Office Use Only</t>
  </si>
  <si>
    <t>File Name:</t>
  </si>
  <si>
    <t>File Number(s):</t>
  </si>
  <si>
    <t>Total Fees Calculated and Verified:</t>
  </si>
  <si>
    <t>Verified By (Planner’s Name):</t>
  </si>
  <si>
    <t>Date:</t>
  </si>
  <si>
    <r>
      <rPr>
        <b/>
        <sz val="14"/>
        <color rgb="FFFF0000"/>
        <rFont val="Arial"/>
        <family val="2"/>
      </rPr>
      <t>2023 Calculations (Where applicable check "Yes" from the drop down boxes to the left of the applicable application fees and refer to the Notes below</t>
    </r>
    <r>
      <rPr>
        <sz val="14"/>
        <color rgb="FFFF0000"/>
        <rFont val="Arial"/>
        <family val="2"/>
      </rPr>
      <t>)</t>
    </r>
  </si>
  <si>
    <t>Amount ($)</t>
  </si>
  <si>
    <r>
      <rPr>
        <b/>
        <sz val="10"/>
        <rFont val="Arial"/>
        <family val="2"/>
      </rPr>
      <t>Major Official Plan Amendment (OPA) Base Fee</t>
    </r>
    <r>
      <rPr>
        <b/>
        <vertAlign val="superscript"/>
        <sz val="10"/>
        <rFont val="Arial"/>
        <family val="2"/>
      </rPr>
      <t>7</t>
    </r>
  </si>
  <si>
    <r>
      <t>Minor Official Plan Amendment (OPA) Base Fee</t>
    </r>
    <r>
      <rPr>
        <b/>
        <vertAlign val="superscript"/>
        <sz val="10"/>
        <rFont val="Arial"/>
        <family val="2"/>
      </rPr>
      <t>8</t>
    </r>
  </si>
  <si>
    <r>
      <t xml:space="preserve">Revision to application requiring recirculation </t>
    </r>
    <r>
      <rPr>
        <b/>
        <vertAlign val="superscript"/>
        <sz val="10"/>
        <rFont val="Arial"/>
        <family val="2"/>
      </rPr>
      <t>9</t>
    </r>
  </si>
  <si>
    <r>
      <t>Additional Public Hearing and/or Report resulting from change to the Application by the Applicant or more than 2 years since inititial Public Meeting</t>
    </r>
    <r>
      <rPr>
        <b/>
        <vertAlign val="superscript"/>
        <sz val="10"/>
        <rFont val="Arial"/>
        <family val="2"/>
      </rPr>
      <t>15</t>
    </r>
  </si>
  <si>
    <r>
      <t>Additional Committee of the Whole report resulting from a change to the Application by the Applicant</t>
    </r>
    <r>
      <rPr>
        <b/>
        <vertAlign val="superscript"/>
        <sz val="10"/>
        <rFont val="Arial"/>
        <family val="2"/>
      </rPr>
      <t>15</t>
    </r>
  </si>
  <si>
    <t>Residential</t>
  </si>
  <si>
    <t>Singles, Semis, Townhouses (includes street, common element, stacked, back-to-back), Apartment, and Condominium Unit</t>
  </si>
  <si>
    <t>Base Fee</t>
  </si>
  <si>
    <r>
      <rPr>
        <sz val="10"/>
        <rFont val="Arial"/>
        <family val="2"/>
      </rPr>
      <t>Per Unit Fee</t>
    </r>
    <r>
      <rPr>
        <b/>
        <vertAlign val="superscript"/>
        <sz val="10"/>
        <rFont val="Arial"/>
        <family val="2"/>
      </rPr>
      <t>13</t>
    </r>
  </si>
  <si>
    <t>For the first 0-25 units</t>
  </si>
  <si>
    <t>units</t>
  </si>
  <si>
    <t>For the next 26-100 units</t>
  </si>
  <si>
    <t>For the next 101-200 units</t>
  </si>
  <si>
    <t>For each unit above 200</t>
  </si>
  <si>
    <t>Non- Residential</t>
  </si>
  <si>
    <t>Non-Residential Blocks</t>
  </si>
  <si>
    <t xml:space="preserve">hectare or </t>
  </si>
  <si>
    <r>
      <t>m</t>
    </r>
    <r>
      <rPr>
        <vertAlign val="superscript"/>
        <sz val="10"/>
        <rFont val="Arial"/>
        <family val="2"/>
      </rPr>
      <t>2</t>
    </r>
  </si>
  <si>
    <t>Mixed-Use</t>
  </si>
  <si>
    <r>
      <t xml:space="preserve">Mixed-Use Block </t>
    </r>
    <r>
      <rPr>
        <b/>
        <vertAlign val="superscript"/>
        <sz val="10"/>
        <rFont val="Arial"/>
        <family val="2"/>
      </rPr>
      <t>5,6</t>
    </r>
    <r>
      <rPr>
        <b/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(If Residential use proposed, per unit fee applies)</t>
    </r>
  </si>
  <si>
    <r>
      <t>m</t>
    </r>
    <r>
      <rPr>
        <vertAlign val="superscript"/>
        <sz val="10"/>
        <color indexed="8"/>
        <rFont val="Arial"/>
        <family val="2"/>
      </rPr>
      <t>2</t>
    </r>
  </si>
  <si>
    <t>Other</t>
  </si>
  <si>
    <t>Private Open Spaces</t>
  </si>
  <si>
    <t>hectare</t>
  </si>
  <si>
    <t>Interim Control By-law Amendment</t>
  </si>
  <si>
    <t>Plus $687 per lot being created</t>
  </si>
  <si>
    <t>lots</t>
  </si>
  <si>
    <t>Public Art Agreement</t>
  </si>
  <si>
    <t>Cash-in-Lieu of Parking Agreement</t>
  </si>
  <si>
    <r>
      <t>Additional Public Hearing and/or Report resulting from change to the Application by Applicant or more than2 years since initital Public Meeting</t>
    </r>
    <r>
      <rPr>
        <b/>
        <vertAlign val="superscript"/>
        <sz val="10"/>
        <rFont val="Arial"/>
        <family val="2"/>
      </rPr>
      <t>15</t>
    </r>
  </si>
  <si>
    <r>
      <t>Additional Committee of the Whole report resulting from a change to the Application by Applicant</t>
    </r>
    <r>
      <rPr>
        <b/>
        <vertAlign val="superscript"/>
        <sz val="10"/>
        <rFont val="Arial"/>
        <family val="2"/>
      </rPr>
      <t>15</t>
    </r>
  </si>
  <si>
    <t>SITE DEVELOPMENT APPLICATION</t>
  </si>
  <si>
    <r>
      <rPr>
        <sz val="10"/>
        <rFont val="Arial"/>
        <family val="2"/>
      </rPr>
      <t xml:space="preserve">Per Unit Fee </t>
    </r>
    <r>
      <rPr>
        <vertAlign val="superscript"/>
        <sz val="10"/>
        <rFont val="Arial"/>
        <family val="2"/>
      </rPr>
      <t>13</t>
    </r>
  </si>
  <si>
    <r>
      <t xml:space="preserve">Residential           </t>
    </r>
    <r>
      <rPr>
        <b/>
        <sz val="7"/>
        <rFont val="Arial"/>
        <family val="2"/>
      </rPr>
      <t>(Already Paid Subdivision Fee)</t>
    </r>
  </si>
  <si>
    <t>Non-Residential</t>
  </si>
  <si>
    <t>Industrial/Office/Private Institutional</t>
  </si>
  <si>
    <r>
      <rPr>
        <sz val="10"/>
        <rFont val="Arial"/>
        <family val="2"/>
      </rPr>
      <t>Per m</t>
    </r>
    <r>
      <rPr>
        <vertAlign val="superscript"/>
        <sz val="10"/>
        <rFont val="Arial"/>
        <family val="2"/>
      </rPr>
      <t>2</t>
    </r>
  </si>
  <si>
    <r>
      <rPr>
        <sz val="10"/>
        <rFont val="Arial"/>
        <family val="2"/>
      </rPr>
      <t>Industrial/Office/Private Institutional: Portions over 4,500 m</t>
    </r>
    <r>
      <rPr>
        <vertAlign val="superscript"/>
        <sz val="10"/>
        <rFont val="Arial"/>
        <family val="2"/>
      </rPr>
      <t xml:space="preserve">2  </t>
    </r>
    <r>
      <rPr>
        <sz val="10"/>
        <rFont val="Arial"/>
        <family val="2"/>
      </rPr>
      <t>GFA</t>
    </r>
  </si>
  <si>
    <t>Commercial (Service, Retail Warehouse)</t>
  </si>
  <si>
    <r>
      <rPr>
        <sz val="10"/>
        <rFont val="Arial"/>
        <family val="2"/>
      </rPr>
      <t>Commercial (Service, Retail Warehouse): Portions over 4,500 m</t>
    </r>
    <r>
      <rPr>
        <vertAlign val="superscript"/>
        <sz val="10"/>
        <rFont val="Arial"/>
        <family val="2"/>
      </rPr>
      <t xml:space="preserve">2 </t>
    </r>
    <r>
      <rPr>
        <sz val="10"/>
        <rFont val="Arial"/>
        <family val="2"/>
      </rPr>
      <t>GFA</t>
    </r>
  </si>
  <si>
    <r>
      <rPr>
        <sz val="10"/>
        <rFont val="Arial"/>
        <family val="2"/>
      </rPr>
      <t>Industrial/Office/Private Institutional: Portions over 4,500m</t>
    </r>
    <r>
      <rPr>
        <vertAlign val="superscript"/>
        <sz val="10"/>
        <rFont val="Arial"/>
        <family val="2"/>
      </rPr>
      <t xml:space="preserve">2  </t>
    </r>
    <r>
      <rPr>
        <sz val="10"/>
        <rFont val="Arial"/>
        <family val="2"/>
      </rPr>
      <t>GFA</t>
    </r>
  </si>
  <si>
    <r>
      <t>Commercial (Service, Retail Warehouse): Portions over 4,500m</t>
    </r>
    <r>
      <rPr>
        <vertAlign val="superscript"/>
        <sz val="10"/>
        <rFont val="Arial"/>
        <family val="2"/>
      </rPr>
      <t xml:space="preserve">2 </t>
    </r>
    <r>
      <rPr>
        <sz val="10"/>
        <rFont val="Arial"/>
        <family val="2"/>
      </rPr>
      <t>GFA</t>
    </r>
  </si>
  <si>
    <r>
      <rPr>
        <sz val="10"/>
        <rFont val="Arial"/>
        <family val="2"/>
      </rPr>
      <t xml:space="preserve">Minor revision to in progress Site Development Application requiring recirculation prior to Council </t>
    </r>
    <r>
      <rPr>
        <b/>
        <vertAlign val="superscript"/>
        <sz val="10"/>
        <rFont val="Arial"/>
        <family val="2"/>
      </rPr>
      <t>9</t>
    </r>
  </si>
  <si>
    <r>
      <rPr>
        <sz val="10"/>
        <rFont val="Arial"/>
        <family val="2"/>
      </rPr>
      <t>Minor amendment to an approved Site Development Application not requiring Council Approval (plus additional GFA proposed)</t>
    </r>
    <r>
      <rPr>
        <b/>
        <vertAlign val="superscript"/>
        <sz val="10"/>
        <rFont val="Arial"/>
        <family val="2"/>
      </rPr>
      <t>5</t>
    </r>
  </si>
  <si>
    <t>Telecommunication (Cell) Tower Application</t>
  </si>
  <si>
    <r>
      <t xml:space="preserve">Tree Protection Fee (Agreement) </t>
    </r>
    <r>
      <rPr>
        <b/>
        <vertAlign val="superscript"/>
        <sz val="10"/>
        <rFont val="Arial"/>
        <family val="2"/>
      </rPr>
      <t>12, 14</t>
    </r>
    <r>
      <rPr>
        <b/>
        <sz val="10"/>
        <rFont val="Arial"/>
        <family val="2"/>
      </rPr>
      <t xml:space="preserve"> </t>
    </r>
  </si>
  <si>
    <t>Heritage Review Fee</t>
  </si>
  <si>
    <t>Site Development Subtotal</t>
  </si>
  <si>
    <t>DRAFT PLAN OF SUBDIVISION APPLICATION</t>
  </si>
  <si>
    <r>
      <rPr>
        <sz val="10"/>
        <rFont val="Arial"/>
        <family val="2"/>
      </rPr>
      <t xml:space="preserve">Per Unit Fee </t>
    </r>
    <r>
      <rPr>
        <b/>
        <vertAlign val="superscript"/>
        <sz val="10"/>
        <rFont val="Arial"/>
        <family val="2"/>
      </rPr>
      <t>13</t>
    </r>
  </si>
  <si>
    <t>Part Lot / Part Block 50% of per unit fee/lot or block</t>
  </si>
  <si>
    <t>Part Lot/Part Block</t>
  </si>
  <si>
    <r>
      <t>Non-Residential Blocks in Subdivision</t>
    </r>
    <r>
      <rPr>
        <sz val="8"/>
        <rFont val="Arial"/>
        <family val="2"/>
      </rPr>
      <t xml:space="preserve"> (fee applies on per hectare basis)</t>
    </r>
  </si>
  <si>
    <t>ha</t>
  </si>
  <si>
    <r>
      <t xml:space="preserve">Mixed-Use Blocks in Subdivision </t>
    </r>
    <r>
      <rPr>
        <b/>
        <vertAlign val="superscript"/>
        <sz val="10"/>
        <rFont val="Arial"/>
        <family val="2"/>
      </rPr>
      <t xml:space="preserve">5,6  </t>
    </r>
    <r>
      <rPr>
        <sz val="8"/>
        <rFont val="Arial"/>
        <family val="2"/>
      </rPr>
      <t>(fee applies on per hectare basis)</t>
    </r>
  </si>
  <si>
    <r>
      <rPr>
        <sz val="10"/>
        <rFont val="Arial"/>
        <family val="2"/>
      </rPr>
      <t xml:space="preserve">Revision to Draft Approved Plan of Subdivision requiring recirculation </t>
    </r>
    <r>
      <rPr>
        <b/>
        <vertAlign val="superscript"/>
        <sz val="10"/>
        <rFont val="Arial"/>
        <family val="2"/>
      </rPr>
      <t>9</t>
    </r>
  </si>
  <si>
    <t>Revision to Conditions of Draft Plan of Subdivision Approval</t>
  </si>
  <si>
    <t>Extension of Draft Plan of Subdivision</t>
  </si>
  <si>
    <r>
      <t>Reinstatement of a Lapsed Plan of Subdivision</t>
    </r>
    <r>
      <rPr>
        <vertAlign val="superscript"/>
        <sz val="12"/>
        <rFont val="Arial"/>
        <family val="2"/>
      </rPr>
      <t>16</t>
    </r>
  </si>
  <si>
    <t>Registration of Each Additional Phase of a Subdivision Plan</t>
  </si>
  <si>
    <r>
      <t xml:space="preserve">Landscape Review </t>
    </r>
    <r>
      <rPr>
        <b/>
        <vertAlign val="superscript"/>
        <sz val="10"/>
        <rFont val="Arial"/>
        <family val="2"/>
      </rPr>
      <t>12</t>
    </r>
    <r>
      <rPr>
        <sz val="10"/>
        <rFont val="Arial"/>
        <family val="2"/>
      </rPr>
      <t xml:space="preserve">  </t>
    </r>
    <r>
      <rPr>
        <sz val="8"/>
        <rFont val="Arial"/>
        <family val="2"/>
      </rPr>
      <t>(plus HST)</t>
    </r>
  </si>
  <si>
    <r>
      <t xml:space="preserve">Landscape Inspection </t>
    </r>
    <r>
      <rPr>
        <b/>
        <vertAlign val="superscript"/>
        <sz val="10"/>
        <rFont val="Arial"/>
        <family val="2"/>
      </rPr>
      <t>12</t>
    </r>
    <r>
      <rPr>
        <sz val="10"/>
        <rFont val="Arial"/>
        <family val="2"/>
      </rPr>
      <t xml:space="preserve">  </t>
    </r>
    <r>
      <rPr>
        <sz val="8"/>
        <rFont val="Arial"/>
        <family val="2"/>
      </rPr>
      <t>(plus HST)</t>
    </r>
  </si>
  <si>
    <t>Additional Public Hearing and/or Report resulting from change to the Application by the Applicant or more than 2 years since initital Public Meeting</t>
  </si>
  <si>
    <t>Additional Committee of the Whole report resulting from a change to the Application by the Applicant</t>
  </si>
  <si>
    <r>
      <rPr>
        <sz val="10"/>
        <rFont val="Arial"/>
        <family val="2"/>
      </rPr>
      <t xml:space="preserve">Tree Protection Fee (Agreement) </t>
    </r>
    <r>
      <rPr>
        <vertAlign val="superscript"/>
        <sz val="10"/>
        <rFont val="Arial"/>
        <family val="2"/>
      </rPr>
      <t>14</t>
    </r>
  </si>
  <si>
    <t>Draft Plan of Subdivision Subtotal</t>
  </si>
  <si>
    <t>DRAFT PLAN OF CONDOMINIUM APPLICATION</t>
  </si>
  <si>
    <t>Includes Standard, Common Element, Vacant Land, Leasehold, Amalgamated and Phased, and Condominium Conversion</t>
  </si>
  <si>
    <t>Revision to a Draft Plan of Condominium or Condominium Agreement/Declaration</t>
  </si>
  <si>
    <t>Draft Plan of Condominium Subtotal</t>
  </si>
  <si>
    <t>BLOCK PLAN AND SECONDARY PLAN</t>
  </si>
  <si>
    <r>
      <t xml:space="preserve">Block Plan and Secondary Plan </t>
    </r>
    <r>
      <rPr>
        <sz val="8"/>
        <rFont val="Arial"/>
        <family val="2"/>
      </rPr>
      <t>(per hectare)</t>
    </r>
  </si>
  <si>
    <r>
      <rPr>
        <sz val="10"/>
        <rFont val="Arial"/>
        <family val="2"/>
      </rPr>
      <t xml:space="preserve">Revision for Application requiring recirculation </t>
    </r>
    <r>
      <rPr>
        <vertAlign val="superscript"/>
        <sz val="10"/>
        <rFont val="Arial"/>
        <family val="2"/>
      </rPr>
      <t>9</t>
    </r>
  </si>
  <si>
    <t>Block Plan and Secondary Plan Subtotal</t>
  </si>
  <si>
    <t>HERITAGE REVIEW</t>
  </si>
  <si>
    <t>Heritage Permit</t>
  </si>
  <si>
    <t>Heritage Status Letter</t>
  </si>
  <si>
    <t>Heritage Review Subtotal</t>
  </si>
  <si>
    <t>Total Development Planning Application Fees</t>
  </si>
  <si>
    <r>
      <rPr>
        <b/>
        <sz val="12"/>
        <color indexed="9"/>
        <rFont val="Arial"/>
        <family val="2"/>
      </rPr>
      <t xml:space="preserve"> Fee Calculation Worksheet  </t>
    </r>
    <r>
      <rPr>
        <b/>
        <sz val="11"/>
        <color indexed="9"/>
        <rFont val="Arial"/>
        <family val="2"/>
      </rPr>
      <t xml:space="preserve">                                                                                                                     
</t>
    </r>
    <r>
      <rPr>
        <b/>
        <sz val="9.5"/>
        <rFont val="Arial"/>
        <family val="2"/>
      </rPr>
      <t xml:space="preserve">This form must be </t>
    </r>
    <r>
      <rPr>
        <b/>
        <u/>
        <sz val="9.5"/>
        <rFont val="Arial"/>
        <family val="2"/>
      </rPr>
      <t>accurately</t>
    </r>
    <r>
      <rPr>
        <b/>
        <sz val="9.5"/>
        <rFont val="Arial"/>
        <family val="2"/>
      </rPr>
      <t xml:space="preserve"> completed for the Calculation of Fees, pursuant to By-law 110-2023.</t>
    </r>
  </si>
  <si>
    <t>Per Application</t>
  </si>
  <si>
    <r>
      <t>Community Infrastructure and Housing Accelerator (CIHA) Order</t>
    </r>
    <r>
      <rPr>
        <b/>
        <vertAlign val="superscript"/>
        <sz val="10"/>
        <rFont val="Arial"/>
        <family val="2"/>
      </rPr>
      <t>18</t>
    </r>
  </si>
  <si>
    <r>
      <rPr>
        <b/>
        <u/>
        <sz val="8"/>
        <rFont val="Arial"/>
        <family val="2"/>
      </rPr>
      <t>AND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Major OPA Surcharge  $6,972 (If application is approved and must be paid prior to adoption of OPA)</t>
    </r>
  </si>
  <si>
    <r>
      <rPr>
        <b/>
        <u/>
        <sz val="8"/>
        <rFont val="Arial"/>
        <family val="2"/>
      </rPr>
      <t>AND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Minor OPA Surcharge $4,740 (if application is approved and must be paid prior to adoption of OPA)</t>
    </r>
  </si>
  <si>
    <t>Maximum Fee Per Application</t>
  </si>
  <si>
    <r>
      <t xml:space="preserve">Revision to Zoning Amendment Application Requiring Recirculation </t>
    </r>
    <r>
      <rPr>
        <vertAlign val="superscript"/>
        <sz val="10"/>
        <rFont val="Arial"/>
        <family val="2"/>
      </rPr>
      <t>9</t>
    </r>
  </si>
  <si>
    <t>Class 4 Designation Surcharge</t>
  </si>
  <si>
    <t>Zoning By-law Surcharge (if Zoning Amendment Application is Approved by Council or the Ontario Land Tribunal)</t>
  </si>
  <si>
    <t>Part Lot Control By-law Per Application</t>
  </si>
  <si>
    <t>Extension of Part Lot Control Application</t>
  </si>
  <si>
    <t>Section 37 &amp; 45(9)/Community Benefit Agreement Surcharge</t>
  </si>
  <si>
    <t>Satisfied Title Agreement Surcharge</t>
  </si>
  <si>
    <t>Official Plan Amendment or Community Infrastructure and Housing Accelerator Order Subtotal</t>
  </si>
  <si>
    <t>Zoning By-law Amendment or Community Infrastructure and Housing Accelerator Order Subtotal</t>
  </si>
  <si>
    <r>
      <t xml:space="preserve">ZONING BY-LAW AMENDMENT APPLICATION (and CIHA ORDER APPLICATION) </t>
    </r>
    <r>
      <rPr>
        <b/>
        <sz val="8"/>
        <rFont val="Arial"/>
        <family val="2"/>
      </rPr>
      <t>18</t>
    </r>
  </si>
  <si>
    <r>
      <t xml:space="preserve">Landscape Inspection Fee </t>
    </r>
    <r>
      <rPr>
        <b/>
        <vertAlign val="superscript"/>
        <sz val="10"/>
        <rFont val="Arial"/>
        <family val="2"/>
      </rPr>
      <t xml:space="preserve">12 </t>
    </r>
    <r>
      <rPr>
        <sz val="10"/>
        <rFont val="Arial"/>
        <family val="2"/>
      </rPr>
      <t xml:space="preserve">(Surcharge) </t>
    </r>
    <r>
      <rPr>
        <sz val="8"/>
        <rFont val="Arial"/>
        <family val="2"/>
      </rPr>
      <t>(plus HST)</t>
    </r>
  </si>
  <si>
    <t>Satisfied Title Agreement</t>
  </si>
  <si>
    <r>
      <t>Heritage Review (For Developments that are not subject to review process under the</t>
    </r>
    <r>
      <rPr>
        <i/>
        <sz val="10"/>
        <rFont val="Arial"/>
        <family val="2"/>
      </rPr>
      <t xml:space="preserve"> Planning Act</t>
    </r>
    <r>
      <rPr>
        <sz val="10"/>
        <rFont val="Arial"/>
        <family val="2"/>
      </rPr>
      <t>)</t>
    </r>
  </si>
  <si>
    <r>
      <t>OFFICIAL PLAN AMENDMENT APPLICATION (and CIHA ORDER APPLICATION</t>
    </r>
    <r>
      <rPr>
        <b/>
        <vertAlign val="superscript"/>
        <sz val="14"/>
        <rFont val="Arial"/>
        <family val="2"/>
      </rPr>
      <t>18</t>
    </r>
    <r>
      <rPr>
        <b/>
        <sz val="14"/>
        <rFont val="Arial"/>
        <family val="2"/>
      </rPr>
      <t xml:space="preserve">) </t>
    </r>
  </si>
  <si>
    <r>
      <t xml:space="preserve">Community Infrastructure and Housing Accelerator (CIHA) Order </t>
    </r>
    <r>
      <rPr>
        <vertAlign val="superscript"/>
        <sz val="12"/>
        <rFont val="Arial"/>
        <family val="2"/>
      </rPr>
      <t>18</t>
    </r>
  </si>
  <si>
    <t>By-law to remove Holding Symbol "(H)"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</si>
</sst>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_-&quot;$&quot;* #,##0.00_-;\-&quot;$&quot;* #,##0.00_-;_-&quot;$&quot;* &quot;-&quot;??_-;_-@_-"/>
    <numFmt numFmtId="165" formatCode="\$#,##0"/>
    <numFmt numFmtId="166" formatCode="&quot;$&quot;#,##0.00"/>
    <numFmt numFmtId="167" formatCode="&quot;$&quot;#,##0"/>
  </numFmts>
  <fonts count="37" x14ac:knownFonts="1">
    <font>
      <sz val="10"/>
      <color rgb="FF000000"/>
      <name val="Times New Roman"/>
      <charset val="204"/>
    </font>
    <font>
      <b/>
      <sz val="11"/>
      <color indexed="9"/>
      <name val="Arial"/>
      <family val="2"/>
    </font>
    <font>
      <b/>
      <sz val="9.5"/>
      <name val="Arial"/>
      <family val="2"/>
    </font>
    <font>
      <b/>
      <u/>
      <sz val="9.5"/>
      <name val="Arial"/>
      <family val="2"/>
    </font>
    <font>
      <b/>
      <sz val="8"/>
      <name val="Arial"/>
      <family val="2"/>
    </font>
    <font>
      <b/>
      <sz val="7.5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b/>
      <u/>
      <sz val="8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10"/>
      <color indexed="8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sz val="14"/>
      <name val="Arial"/>
      <family val="2"/>
    </font>
    <font>
      <sz val="10"/>
      <color rgb="FF000000"/>
      <name val="Times New Roman"/>
      <family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Wingdings"/>
      <charset val="2"/>
    </font>
    <font>
      <sz val="12"/>
      <color rgb="FF000000"/>
      <name val="Arial"/>
      <family val="2"/>
    </font>
    <font>
      <sz val="10"/>
      <color rgb="FF000000"/>
      <name val="Times New Roman"/>
      <family val="1"/>
    </font>
    <font>
      <b/>
      <sz val="12"/>
      <color rgb="FF000000"/>
      <name val="Arial"/>
      <family val="2"/>
    </font>
    <font>
      <sz val="12"/>
      <color rgb="FF000000"/>
      <name val="Times New Roman"/>
      <family val="1"/>
    </font>
    <font>
      <b/>
      <sz val="14"/>
      <color rgb="FF000000"/>
      <name val="Arial"/>
      <family val="2"/>
    </font>
    <font>
      <b/>
      <sz val="10"/>
      <color rgb="FF000000"/>
      <name val="Calibri"/>
      <family val="2"/>
      <scheme val="minor"/>
    </font>
    <font>
      <b/>
      <sz val="7"/>
      <name val="Arial"/>
      <family val="2"/>
    </font>
    <font>
      <sz val="6"/>
      <name val="Arial"/>
      <family val="2"/>
    </font>
    <font>
      <vertAlign val="superscript"/>
      <sz val="12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Arial"/>
      <family val="2"/>
    </font>
    <font>
      <sz val="8"/>
      <name val="Times New Roman"/>
      <family val="1"/>
    </font>
    <font>
      <i/>
      <sz val="10"/>
      <name val="Arial"/>
      <family val="2"/>
    </font>
    <font>
      <b/>
      <vertAlign val="superscript"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1F1F1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medium">
        <color indexed="64"/>
      </top>
      <bottom style="thin">
        <color rgb="FF9F9F9F"/>
      </bottom>
      <diagonal/>
    </border>
    <border>
      <left/>
      <right style="thin">
        <color rgb="FF9F9F9F"/>
      </right>
      <top style="medium">
        <color indexed="64"/>
      </top>
      <bottom style="thin">
        <color rgb="FF9F9F9F"/>
      </bottom>
      <diagonal/>
    </border>
    <border>
      <left style="thin">
        <color rgb="FF9F9F9F"/>
      </left>
      <right/>
      <top style="medium">
        <color indexed="64"/>
      </top>
      <bottom style="thin">
        <color rgb="FF9F9F9F"/>
      </bottom>
      <diagonal/>
    </border>
    <border>
      <left/>
      <right style="medium">
        <color indexed="64"/>
      </right>
      <top style="medium">
        <color indexed="64"/>
      </top>
      <bottom style="thin">
        <color rgb="FF9F9F9F"/>
      </bottom>
      <diagonal/>
    </border>
    <border>
      <left/>
      <right/>
      <top style="thin">
        <color rgb="FF9F9F9F"/>
      </top>
      <bottom style="thin">
        <color rgb="FF9F9F9F"/>
      </bottom>
      <diagonal/>
    </border>
    <border>
      <left/>
      <right style="thin">
        <color rgb="FF9F9F9F"/>
      </right>
      <top style="thin">
        <color rgb="FF9F9F9F"/>
      </top>
      <bottom style="thin">
        <color rgb="FF9F9F9F"/>
      </bottom>
      <diagonal/>
    </border>
    <border>
      <left style="thin">
        <color rgb="FF9F9F9F"/>
      </left>
      <right/>
      <top style="thin">
        <color rgb="FF9F9F9F"/>
      </top>
      <bottom style="thin">
        <color rgb="FF9F9F9F"/>
      </bottom>
      <diagonal/>
    </border>
    <border>
      <left/>
      <right style="medium">
        <color indexed="64"/>
      </right>
      <top style="thin">
        <color rgb="FF9F9F9F"/>
      </top>
      <bottom style="thin">
        <color rgb="FF9F9F9F"/>
      </bottom>
      <diagonal/>
    </border>
    <border>
      <left/>
      <right/>
      <top style="thin">
        <color rgb="FF9F9F9F"/>
      </top>
      <bottom style="medium">
        <color indexed="64"/>
      </bottom>
      <diagonal/>
    </border>
    <border>
      <left/>
      <right style="thin">
        <color rgb="FF9F9F9F"/>
      </right>
      <top style="thin">
        <color rgb="FF9F9F9F"/>
      </top>
      <bottom style="medium">
        <color indexed="64"/>
      </bottom>
      <diagonal/>
    </border>
    <border>
      <left style="thin">
        <color rgb="FF9F9F9F"/>
      </left>
      <right/>
      <top style="thin">
        <color rgb="FF9F9F9F"/>
      </top>
      <bottom style="medium">
        <color indexed="64"/>
      </bottom>
      <diagonal/>
    </border>
    <border>
      <left/>
      <right style="medium">
        <color indexed="64"/>
      </right>
      <top style="thin">
        <color rgb="FF9F9F9F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9" fillId="0" borderId="0" applyFont="0" applyFill="0" applyBorder="0" applyAlignment="0" applyProtection="0"/>
  </cellStyleXfs>
  <cellXfs count="312">
    <xf numFmtId="0" fontId="0" fillId="0" borderId="0" xfId="0" applyAlignment="1">
      <alignment horizontal="left" vertical="top"/>
    </xf>
    <xf numFmtId="0" fontId="9" fillId="0" borderId="28" xfId="0" applyFont="1" applyBorder="1" applyAlignment="1" applyProtection="1">
      <alignment horizontal="center" vertical="top" wrapText="1"/>
      <protection locked="0"/>
    </xf>
    <xf numFmtId="0" fontId="9" fillId="0" borderId="29" xfId="0" applyFont="1" applyBorder="1" applyAlignment="1" applyProtection="1">
      <alignment horizontal="center" vertical="top" wrapText="1"/>
      <protection locked="0"/>
    </xf>
    <xf numFmtId="0" fontId="12" fillId="0" borderId="30" xfId="0" applyFont="1" applyBorder="1" applyAlignment="1" applyProtection="1">
      <alignment horizontal="left" vertical="top" wrapText="1"/>
      <protection locked="0"/>
    </xf>
    <xf numFmtId="0" fontId="9" fillId="0" borderId="30" xfId="0" applyFont="1" applyBorder="1" applyAlignment="1" applyProtection="1">
      <alignment horizontal="left" vertical="top" wrapText="1"/>
      <protection locked="0"/>
    </xf>
    <xf numFmtId="0" fontId="12" fillId="0" borderId="32" xfId="0" applyFont="1" applyBorder="1" applyAlignment="1" applyProtection="1">
      <alignment horizontal="left" vertical="top" wrapText="1"/>
      <protection locked="0"/>
    </xf>
    <xf numFmtId="0" fontId="12" fillId="0" borderId="31" xfId="0" applyFont="1" applyBorder="1" applyAlignment="1" applyProtection="1">
      <alignment horizontal="left" vertical="top" wrapText="1"/>
      <protection locked="0"/>
    </xf>
    <xf numFmtId="0" fontId="12" fillId="0" borderId="33" xfId="0" applyFont="1" applyBorder="1" applyAlignment="1" applyProtection="1">
      <alignment horizontal="left" vertical="top" wrapText="1"/>
      <protection locked="0"/>
    </xf>
    <xf numFmtId="0" fontId="9" fillId="0" borderId="35" xfId="0" applyFont="1" applyBorder="1" applyAlignment="1" applyProtection="1">
      <alignment horizontal="left" vertical="top" wrapText="1"/>
      <protection locked="0"/>
    </xf>
    <xf numFmtId="0" fontId="9" fillId="0" borderId="36" xfId="0" applyFont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9" fillId="0" borderId="2" xfId="0" applyFont="1" applyBorder="1" applyAlignment="1" applyProtection="1">
      <alignment horizontal="left" vertical="top" wrapText="1"/>
      <protection locked="0"/>
    </xf>
    <xf numFmtId="0" fontId="9" fillId="0" borderId="3" xfId="0" applyFont="1" applyBorder="1" applyAlignment="1" applyProtection="1">
      <alignment horizontal="left" vertical="top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6" xfId="0" applyFont="1" applyBorder="1" applyAlignment="1" applyProtection="1">
      <alignment horizontal="left" vertical="center" wrapText="1"/>
      <protection locked="0"/>
    </xf>
    <xf numFmtId="0" fontId="12" fillId="0" borderId="4" xfId="0" applyFont="1" applyBorder="1" applyAlignment="1" applyProtection="1">
      <alignment horizontal="left" vertical="center" wrapText="1"/>
      <protection locked="0"/>
    </xf>
    <xf numFmtId="0" fontId="12" fillId="0" borderId="6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 textRotation="90" wrapText="1"/>
    </xf>
    <xf numFmtId="0" fontId="7" fillId="0" borderId="0" xfId="0" applyFont="1" applyAlignment="1">
      <alignment horizontal="left" vertical="center" wrapText="1" indent="1"/>
    </xf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top"/>
    </xf>
    <xf numFmtId="6" fontId="0" fillId="0" borderId="0" xfId="0" applyNumberFormat="1" applyAlignment="1">
      <alignment horizontal="left" vertical="top"/>
    </xf>
    <xf numFmtId="165" fontId="21" fillId="2" borderId="38" xfId="0" applyNumberFormat="1" applyFont="1" applyFill="1" applyBorder="1" applyAlignment="1">
      <alignment horizontal="center" vertical="center" shrinkToFit="1"/>
    </xf>
    <xf numFmtId="166" fontId="25" fillId="0" borderId="39" xfId="1" applyNumberFormat="1" applyFont="1" applyFill="1" applyBorder="1" applyAlignment="1" applyProtection="1">
      <alignment horizontal="right" vertical="center" wrapText="1"/>
    </xf>
    <xf numFmtId="165" fontId="21" fillId="2" borderId="40" xfId="0" applyNumberFormat="1" applyFont="1" applyFill="1" applyBorder="1" applyAlignment="1">
      <alignment horizontal="center" vertical="center" shrinkToFit="1"/>
    </xf>
    <xf numFmtId="166" fontId="25" fillId="0" borderId="42" xfId="1" applyNumberFormat="1" applyFont="1" applyFill="1" applyBorder="1" applyAlignment="1" applyProtection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165" fontId="20" fillId="2" borderId="38" xfId="0" applyNumberFormat="1" applyFont="1" applyFill="1" applyBorder="1" applyAlignment="1">
      <alignment horizontal="center" vertical="center" shrinkToFit="1"/>
    </xf>
    <xf numFmtId="164" fontId="20" fillId="0" borderId="39" xfId="1" applyFont="1" applyFill="1" applyBorder="1" applyAlignment="1" applyProtection="1">
      <alignment horizontal="right" vertical="center" wrapText="1"/>
    </xf>
    <xf numFmtId="0" fontId="12" fillId="2" borderId="38" xfId="0" applyFont="1" applyFill="1" applyBorder="1" applyAlignment="1">
      <alignment horizontal="left" vertical="center" wrapText="1"/>
    </xf>
    <xf numFmtId="167" fontId="12" fillId="2" borderId="38" xfId="1" quotePrefix="1" applyNumberFormat="1" applyFont="1" applyFill="1" applyBorder="1" applyAlignment="1" applyProtection="1">
      <alignment horizontal="center" vertical="center" wrapText="1"/>
    </xf>
    <xf numFmtId="166" fontId="20" fillId="0" borderId="39" xfId="1" applyNumberFormat="1" applyFont="1" applyFill="1" applyBorder="1" applyAlignment="1" applyProtection="1">
      <alignment horizontal="right" vertical="center" wrapText="1"/>
    </xf>
    <xf numFmtId="167" fontId="12" fillId="2" borderId="38" xfId="0" quotePrefix="1" applyNumberFormat="1" applyFont="1" applyFill="1" applyBorder="1" applyAlignment="1">
      <alignment horizontal="center" vertical="center" wrapText="1"/>
    </xf>
    <xf numFmtId="167" fontId="21" fillId="2" borderId="38" xfId="0" applyNumberFormat="1" applyFont="1" applyFill="1" applyBorder="1" applyAlignment="1">
      <alignment horizontal="center" vertical="center" shrinkToFit="1"/>
    </xf>
    <xf numFmtId="167" fontId="21" fillId="2" borderId="43" xfId="0" applyNumberFormat="1" applyFont="1" applyFill="1" applyBorder="1" applyAlignment="1">
      <alignment horizontal="center" vertical="center" shrinkToFit="1"/>
    </xf>
    <xf numFmtId="166" fontId="20" fillId="0" borderId="44" xfId="1" applyNumberFormat="1" applyFont="1" applyFill="1" applyBorder="1" applyAlignment="1" applyProtection="1">
      <alignment horizontal="right" vertical="center" wrapText="1"/>
    </xf>
    <xf numFmtId="165" fontId="20" fillId="2" borderId="45" xfId="0" applyNumberFormat="1" applyFont="1" applyFill="1" applyBorder="1" applyAlignment="1">
      <alignment horizontal="center" vertical="center" shrinkToFit="1"/>
    </xf>
    <xf numFmtId="166" fontId="20" fillId="0" borderId="46" xfId="1" applyNumberFormat="1" applyFont="1" applyFill="1" applyBorder="1" applyAlignment="1" applyProtection="1">
      <alignment horizontal="right" vertical="center" wrapText="1"/>
    </xf>
    <xf numFmtId="6" fontId="12" fillId="2" borderId="38" xfId="0" applyNumberFormat="1" applyFont="1" applyFill="1" applyBorder="1" applyAlignment="1">
      <alignment horizontal="center" vertical="center" wrapText="1"/>
    </xf>
    <xf numFmtId="8" fontId="21" fillId="2" borderId="38" xfId="0" applyNumberFormat="1" applyFont="1" applyFill="1" applyBorder="1" applyAlignment="1">
      <alignment horizontal="center" vertical="center" wrapText="1"/>
    </xf>
    <xf numFmtId="165" fontId="21" fillId="2" borderId="43" xfId="0" applyNumberFormat="1" applyFont="1" applyFill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1" fillId="2" borderId="47" xfId="0" applyFont="1" applyFill="1" applyBorder="1" applyAlignment="1">
      <alignment horizontal="left" vertical="top" wrapText="1"/>
    </xf>
    <xf numFmtId="0" fontId="21" fillId="2" borderId="37" xfId="0" applyFont="1" applyFill="1" applyBorder="1" applyAlignment="1">
      <alignment horizontal="left" vertical="top" wrapText="1"/>
    </xf>
    <xf numFmtId="6" fontId="12" fillId="2" borderId="48" xfId="0" applyNumberFormat="1" applyFont="1" applyFill="1" applyBorder="1" applyAlignment="1">
      <alignment horizontal="center" vertical="center" wrapText="1"/>
    </xf>
    <xf numFmtId="166" fontId="20" fillId="0" borderId="49" xfId="1" applyNumberFormat="1" applyFont="1" applyFill="1" applyBorder="1" applyAlignment="1" applyProtection="1">
      <alignment horizontal="right" vertical="center" wrapText="1"/>
    </xf>
    <xf numFmtId="0" fontId="12" fillId="2" borderId="50" xfId="0" applyFont="1" applyFill="1" applyBorder="1" applyAlignment="1">
      <alignment vertical="center" wrapText="1"/>
    </xf>
    <xf numFmtId="0" fontId="12" fillId="2" borderId="36" xfId="0" applyFont="1" applyFill="1" applyBorder="1" applyAlignment="1">
      <alignment vertical="center" wrapText="1"/>
    </xf>
    <xf numFmtId="167" fontId="12" fillId="2" borderId="38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top" wrapText="1"/>
    </xf>
    <xf numFmtId="0" fontId="12" fillId="2" borderId="38" xfId="0" applyFont="1" applyFill="1" applyBorder="1" applyAlignment="1">
      <alignment horizontal="left" vertical="top" wrapText="1"/>
    </xf>
    <xf numFmtId="6" fontId="12" fillId="2" borderId="38" xfId="0" quotePrefix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21" fillId="2" borderId="37" xfId="0" applyFont="1" applyFill="1" applyBorder="1" applyAlignment="1">
      <alignment vertical="center" wrapText="1"/>
    </xf>
    <xf numFmtId="165" fontId="21" fillId="2" borderId="45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166" fontId="25" fillId="0" borderId="52" xfId="1" applyNumberFormat="1" applyFont="1" applyFill="1" applyBorder="1" applyAlignment="1" applyProtection="1">
      <alignment horizontal="right" vertical="center" wrapText="1"/>
    </xf>
    <xf numFmtId="166" fontId="20" fillId="0" borderId="41" xfId="1" applyNumberFormat="1" applyFont="1" applyFill="1" applyBorder="1" applyAlignment="1" applyProtection="1">
      <alignment horizontal="right" vertical="center" wrapText="1"/>
    </xf>
    <xf numFmtId="0" fontId="12" fillId="2" borderId="37" xfId="0" applyFont="1" applyFill="1" applyBorder="1" applyAlignment="1">
      <alignment vertical="center" wrapText="1"/>
    </xf>
    <xf numFmtId="0" fontId="21" fillId="2" borderId="37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2" fillId="2" borderId="54" xfId="0" applyFont="1" applyFill="1" applyBorder="1" applyAlignment="1">
      <alignment vertical="center" wrapText="1"/>
    </xf>
    <xf numFmtId="166" fontId="12" fillId="2" borderId="45" xfId="0" applyNumberFormat="1" applyFont="1" applyFill="1" applyBorder="1" applyAlignment="1">
      <alignment horizontal="center" vertical="center" wrapText="1"/>
    </xf>
    <xf numFmtId="164" fontId="20" fillId="0" borderId="44" xfId="1" applyFont="1" applyFill="1" applyBorder="1" applyAlignment="1" applyProtection="1">
      <alignment horizontal="right" vertical="center" wrapText="1"/>
    </xf>
    <xf numFmtId="167" fontId="21" fillId="2" borderId="55" xfId="0" applyNumberFormat="1" applyFont="1" applyFill="1" applyBorder="1" applyAlignment="1">
      <alignment horizontal="center" vertical="center" shrinkToFit="1"/>
    </xf>
    <xf numFmtId="166" fontId="20" fillId="0" borderId="8" xfId="1" applyNumberFormat="1" applyFont="1" applyFill="1" applyBorder="1" applyAlignment="1" applyProtection="1">
      <alignment horizontal="right" vertical="center" wrapText="1"/>
    </xf>
    <xf numFmtId="167" fontId="21" fillId="2" borderId="53" xfId="0" applyNumberFormat="1" applyFont="1" applyFill="1" applyBorder="1" applyAlignment="1">
      <alignment horizontal="center" vertical="center" shrinkToFit="1"/>
    </xf>
    <xf numFmtId="166" fontId="20" fillId="0" borderId="7" xfId="1" applyNumberFormat="1" applyFont="1" applyFill="1" applyBorder="1" applyAlignment="1" applyProtection="1">
      <alignment horizontal="right" vertical="center" wrapText="1"/>
    </xf>
    <xf numFmtId="167" fontId="21" fillId="2" borderId="56" xfId="0" applyNumberFormat="1" applyFont="1" applyFill="1" applyBorder="1" applyAlignment="1">
      <alignment horizontal="center" vertical="center" shrinkToFit="1"/>
    </xf>
    <xf numFmtId="166" fontId="20" fillId="0" borderId="9" xfId="1" applyNumberFormat="1" applyFont="1" applyFill="1" applyBorder="1" applyAlignment="1" applyProtection="1">
      <alignment horizontal="right" vertical="center" wrapText="1"/>
    </xf>
    <xf numFmtId="0" fontId="16" fillId="0" borderId="0" xfId="0" applyFont="1" applyAlignment="1">
      <alignment horizontal="left" vertical="top" wrapText="1"/>
    </xf>
    <xf numFmtId="166" fontId="27" fillId="0" borderId="42" xfId="1" applyNumberFormat="1" applyFont="1" applyFill="1" applyBorder="1" applyAlignment="1" applyProtection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164" fontId="18" fillId="2" borderId="10" xfId="1" applyFont="1" applyFill="1" applyBorder="1" applyAlignment="1" applyProtection="1">
      <alignment horizontal="center" vertical="center" wrapText="1"/>
    </xf>
    <xf numFmtId="166" fontId="25" fillId="0" borderId="11" xfId="1" applyNumberFormat="1" applyFont="1" applyFill="1" applyBorder="1" applyAlignment="1" applyProtection="1">
      <alignment horizontal="right" vertical="center" wrapText="1"/>
    </xf>
    <xf numFmtId="0" fontId="0" fillId="0" borderId="0" xfId="0"/>
    <xf numFmtId="0" fontId="9" fillId="0" borderId="90" xfId="0" applyFont="1" applyBorder="1" applyAlignment="1" applyProtection="1">
      <alignment horizontal="left" vertical="top" wrapText="1"/>
      <protection locked="0"/>
    </xf>
    <xf numFmtId="166" fontId="25" fillId="0" borderId="41" xfId="1" applyNumberFormat="1" applyFont="1" applyFill="1" applyBorder="1" applyAlignment="1" applyProtection="1">
      <alignment horizontal="right" vertical="center" wrapText="1"/>
    </xf>
    <xf numFmtId="0" fontId="23" fillId="0" borderId="0" xfId="0" applyFont="1" applyAlignment="1">
      <alignment horizontal="right" vertical="center" wrapText="1"/>
    </xf>
    <xf numFmtId="164" fontId="25" fillId="0" borderId="0" xfId="1" applyFont="1" applyFill="1" applyBorder="1" applyAlignment="1" applyProtection="1">
      <alignment horizontal="right" vertical="center" wrapText="1"/>
    </xf>
    <xf numFmtId="164" fontId="20" fillId="0" borderId="39" xfId="1" applyFont="1" applyFill="1" applyBorder="1" applyAlignment="1" applyProtection="1">
      <alignment horizontal="right" wrapText="1"/>
    </xf>
    <xf numFmtId="164" fontId="20" fillId="0" borderId="41" xfId="1" applyFont="1" applyFill="1" applyBorder="1" applyAlignment="1" applyProtection="1">
      <alignment horizontal="right" wrapText="1"/>
    </xf>
    <xf numFmtId="164" fontId="20" fillId="0" borderId="46" xfId="1" applyFont="1" applyFill="1" applyBorder="1" applyAlignment="1" applyProtection="1">
      <alignment horizontal="right" wrapText="1"/>
    </xf>
    <xf numFmtId="164" fontId="20" fillId="0" borderId="44" xfId="1" applyFont="1" applyFill="1" applyBorder="1" applyAlignment="1" applyProtection="1">
      <alignment horizontal="right" wrapText="1"/>
    </xf>
    <xf numFmtId="164" fontId="20" fillId="0" borderId="49" xfId="1" applyFont="1" applyFill="1" applyBorder="1" applyAlignment="1" applyProtection="1">
      <alignment horizontal="right" wrapText="1"/>
    </xf>
    <xf numFmtId="164" fontId="25" fillId="0" borderId="0" xfId="1" applyFont="1" applyFill="1" applyBorder="1" applyAlignment="1" applyProtection="1">
      <alignment horizontal="right" wrapText="1"/>
    </xf>
    <xf numFmtId="166" fontId="20" fillId="0" borderId="52" xfId="1" applyNumberFormat="1" applyFont="1" applyFill="1" applyBorder="1" applyAlignment="1" applyProtection="1">
      <alignment horizontal="right" vertical="center" wrapText="1"/>
    </xf>
    <xf numFmtId="164" fontId="20" fillId="0" borderId="9" xfId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right"/>
    </xf>
    <xf numFmtId="164" fontId="20" fillId="0" borderId="46" xfId="1" applyFont="1" applyFill="1" applyBorder="1" applyAlignment="1" applyProtection="1">
      <alignment horizontal="right" vertical="center" wrapText="1"/>
    </xf>
    <xf numFmtId="164" fontId="20" fillId="0" borderId="0" xfId="1" applyFont="1" applyFill="1" applyBorder="1" applyAlignment="1" applyProtection="1">
      <alignment horizontal="right" vertical="center" wrapText="1"/>
    </xf>
    <xf numFmtId="164" fontId="20" fillId="0" borderId="0" xfId="1" applyFont="1" applyFill="1" applyBorder="1" applyAlignment="1" applyProtection="1">
      <alignment horizontal="right" wrapText="1"/>
    </xf>
    <xf numFmtId="164" fontId="28" fillId="0" borderId="0" xfId="1" applyFont="1" applyFill="1" applyBorder="1" applyAlignment="1" applyProtection="1">
      <alignment horizontal="right" vertical="top"/>
    </xf>
    <xf numFmtId="166" fontId="20" fillId="0" borderId="92" xfId="1" applyNumberFormat="1" applyFont="1" applyFill="1" applyBorder="1" applyAlignment="1" applyProtection="1">
      <alignment horizontal="right" vertical="center" wrapText="1"/>
    </xf>
    <xf numFmtId="166" fontId="20" fillId="0" borderId="91" xfId="1" applyNumberFormat="1" applyFont="1" applyFill="1" applyBorder="1" applyAlignment="1" applyProtection="1">
      <alignment horizontal="right" vertical="center" wrapText="1"/>
    </xf>
    <xf numFmtId="166" fontId="20" fillId="0" borderId="93" xfId="1" applyNumberFormat="1" applyFont="1" applyFill="1" applyBorder="1" applyAlignment="1" applyProtection="1">
      <alignment horizontal="right" vertical="center" wrapText="1"/>
    </xf>
    <xf numFmtId="166" fontId="20" fillId="0" borderId="94" xfId="1" applyNumberFormat="1" applyFont="1" applyFill="1" applyBorder="1" applyAlignment="1" applyProtection="1">
      <alignment horizontal="right" vertical="center" wrapText="1"/>
    </xf>
    <xf numFmtId="0" fontId="6" fillId="4" borderId="51" xfId="0" applyFont="1" applyFill="1" applyBorder="1" applyAlignment="1">
      <alignment horizontal="right" vertical="center" wrapText="1"/>
    </xf>
    <xf numFmtId="8" fontId="21" fillId="4" borderId="38" xfId="0" applyNumberFormat="1" applyFont="1" applyFill="1" applyBorder="1" applyAlignment="1">
      <alignment horizontal="center" vertical="center" wrapText="1"/>
    </xf>
    <xf numFmtId="165" fontId="21" fillId="4" borderId="40" xfId="0" applyNumberFormat="1" applyFont="1" applyFill="1" applyBorder="1" applyAlignment="1">
      <alignment horizontal="center" vertical="center" shrinkToFit="1"/>
    </xf>
    <xf numFmtId="0" fontId="30" fillId="4" borderId="38" xfId="0" applyFont="1" applyFill="1" applyBorder="1" applyAlignment="1">
      <alignment horizontal="left" vertical="center" wrapText="1"/>
    </xf>
    <xf numFmtId="166" fontId="12" fillId="4" borderId="38" xfId="0" applyNumberFormat="1" applyFont="1" applyFill="1" applyBorder="1" applyAlignment="1">
      <alignment horizontal="center" vertical="center" wrapText="1"/>
    </xf>
    <xf numFmtId="167" fontId="12" fillId="4" borderId="38" xfId="0" applyNumberFormat="1" applyFont="1" applyFill="1" applyBorder="1" applyAlignment="1">
      <alignment horizontal="center" vertical="center" wrapText="1"/>
    </xf>
    <xf numFmtId="167" fontId="21" fillId="4" borderId="38" xfId="0" applyNumberFormat="1" applyFont="1" applyFill="1" applyBorder="1" applyAlignment="1">
      <alignment horizontal="center" vertical="center" shrinkToFit="1"/>
    </xf>
    <xf numFmtId="166" fontId="21" fillId="4" borderId="43" xfId="0" applyNumberFormat="1" applyFont="1" applyFill="1" applyBorder="1" applyAlignment="1">
      <alignment horizontal="center" vertical="center" shrinkToFit="1"/>
    </xf>
    <xf numFmtId="166" fontId="25" fillId="0" borderId="41" xfId="1" applyNumberFormat="1" applyFont="1" applyFill="1" applyBorder="1" applyAlignment="1" applyProtection="1">
      <alignment horizontal="right" vertical="center" wrapText="1"/>
    </xf>
    <xf numFmtId="0" fontId="19" fillId="0" borderId="0" xfId="0" applyFont="1" applyAlignment="1">
      <alignment horizontal="left" vertical="top"/>
    </xf>
    <xf numFmtId="0" fontId="12" fillId="0" borderId="53" xfId="0" applyFont="1" applyBorder="1" applyAlignment="1" applyProtection="1">
      <alignment horizontal="left" vertical="center" wrapText="1"/>
      <protection locked="0"/>
    </xf>
    <xf numFmtId="0" fontId="12" fillId="0" borderId="37" xfId="0" applyFont="1" applyBorder="1" applyAlignment="1" applyProtection="1">
      <alignment horizontal="left" vertical="center" wrapText="1"/>
      <protection locked="0"/>
    </xf>
    <xf numFmtId="0" fontId="21" fillId="0" borderId="53" xfId="0" applyFont="1" applyBorder="1" applyAlignment="1" applyProtection="1">
      <alignment horizontal="center" vertical="center" wrapText="1"/>
      <protection locked="0"/>
    </xf>
    <xf numFmtId="0" fontId="21" fillId="0" borderId="37" xfId="0" applyFont="1" applyBorder="1" applyAlignment="1" applyProtection="1">
      <alignment horizontal="center" vertical="center" wrapText="1"/>
      <protection locked="0"/>
    </xf>
    <xf numFmtId="0" fontId="12" fillId="2" borderId="47" xfId="0" applyFont="1" applyFill="1" applyBorder="1" applyAlignment="1">
      <alignment horizontal="right" vertical="center" wrapText="1"/>
    </xf>
    <xf numFmtId="0" fontId="12" fillId="2" borderId="37" xfId="0" applyFont="1" applyFill="1" applyBorder="1" applyAlignment="1">
      <alignment horizontal="right" vertical="center" wrapText="1"/>
    </xf>
    <xf numFmtId="0" fontId="21" fillId="0" borderId="53" xfId="0" applyFont="1" applyBorder="1" applyAlignment="1" applyProtection="1">
      <alignment horizontal="right" vertical="center" wrapText="1"/>
      <protection locked="0"/>
    </xf>
    <xf numFmtId="0" fontId="21" fillId="0" borderId="37" xfId="0" applyFont="1" applyBorder="1" applyAlignment="1" applyProtection="1">
      <alignment horizontal="right" vertical="center" wrapText="1"/>
      <protection locked="0"/>
    </xf>
    <xf numFmtId="0" fontId="12" fillId="2" borderId="85" xfId="0" applyFont="1" applyFill="1" applyBorder="1" applyAlignment="1">
      <alignment horizontal="left" vertical="center" wrapText="1"/>
    </xf>
    <xf numFmtId="0" fontId="12" fillId="2" borderId="47" xfId="0" applyFont="1" applyFill="1" applyBorder="1" applyAlignment="1">
      <alignment horizontal="left" vertical="center" wrapText="1"/>
    </xf>
    <xf numFmtId="0" fontId="12" fillId="2" borderId="37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right" vertical="top" wrapText="1"/>
    </xf>
    <xf numFmtId="0" fontId="7" fillId="2" borderId="13" xfId="0" applyFont="1" applyFill="1" applyBorder="1" applyAlignment="1">
      <alignment horizontal="right" vertical="top" wrapText="1"/>
    </xf>
    <xf numFmtId="0" fontId="7" fillId="2" borderId="64" xfId="0" applyFont="1" applyFill="1" applyBorder="1" applyAlignment="1">
      <alignment horizontal="right" vertical="top" wrapText="1"/>
    </xf>
    <xf numFmtId="0" fontId="18" fillId="2" borderId="12" xfId="0" applyFont="1" applyFill="1" applyBorder="1" applyAlignment="1">
      <alignment horizontal="right" vertical="center" wrapText="1"/>
    </xf>
    <xf numFmtId="0" fontId="18" fillId="2" borderId="13" xfId="0" applyFont="1" applyFill="1" applyBorder="1" applyAlignment="1">
      <alignment horizontal="right" vertical="center" wrapText="1"/>
    </xf>
    <xf numFmtId="0" fontId="18" fillId="2" borderId="64" xfId="0" applyFont="1" applyFill="1" applyBorder="1" applyAlignment="1">
      <alignment horizontal="right" vertical="center" wrapText="1"/>
    </xf>
    <xf numFmtId="0" fontId="21" fillId="0" borderId="0" xfId="0" applyFont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1"/>
    </xf>
    <xf numFmtId="0" fontId="21" fillId="0" borderId="0" xfId="0" applyFont="1" applyAlignment="1">
      <alignment horizontal="left" vertical="top" wrapText="1" indent="1"/>
    </xf>
    <xf numFmtId="0" fontId="7" fillId="2" borderId="12" xfId="0" applyFont="1" applyFill="1" applyBorder="1" applyAlignment="1">
      <alignment horizontal="right" vertical="center" wrapText="1"/>
    </xf>
    <xf numFmtId="0" fontId="7" fillId="2" borderId="13" xfId="0" applyFont="1" applyFill="1" applyBorder="1" applyAlignment="1">
      <alignment horizontal="right" vertical="center" wrapText="1"/>
    </xf>
    <xf numFmtId="0" fontId="7" fillId="2" borderId="64" xfId="0" applyFont="1" applyFill="1" applyBorder="1" applyAlignment="1">
      <alignment horizontal="right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21" fillId="2" borderId="56" xfId="0" applyFont="1" applyFill="1" applyBorder="1" applyAlignment="1">
      <alignment horizontal="left" vertical="center" wrapText="1"/>
    </xf>
    <xf numFmtId="0" fontId="21" fillId="2" borderId="58" xfId="0" applyFont="1" applyFill="1" applyBorder="1" applyAlignment="1">
      <alignment horizontal="left" vertical="center" wrapText="1"/>
    </xf>
    <xf numFmtId="0" fontId="21" fillId="2" borderId="16" xfId="0" applyFont="1" applyFill="1" applyBorder="1" applyAlignment="1">
      <alignment horizontal="left" vertical="center" wrapText="1"/>
    </xf>
    <xf numFmtId="0" fontId="21" fillId="2" borderId="59" xfId="0" applyFont="1" applyFill="1" applyBorder="1" applyAlignment="1">
      <alignment horizontal="left" vertical="center" wrapText="1"/>
    </xf>
    <xf numFmtId="0" fontId="12" fillId="2" borderId="55" xfId="0" applyFont="1" applyFill="1" applyBorder="1" applyAlignment="1">
      <alignment horizontal="left" vertical="center" wrapText="1"/>
    </xf>
    <xf numFmtId="0" fontId="12" fillId="2" borderId="57" xfId="0" applyFont="1" applyFill="1" applyBorder="1" applyAlignment="1">
      <alignment horizontal="left" vertical="center" wrapText="1"/>
    </xf>
    <xf numFmtId="0" fontId="12" fillId="2" borderId="54" xfId="0" applyFont="1" applyFill="1" applyBorder="1" applyAlignment="1">
      <alignment horizontal="left" vertical="center" wrapText="1"/>
    </xf>
    <xf numFmtId="0" fontId="12" fillId="2" borderId="53" xfId="0" applyFont="1" applyFill="1" applyBorder="1" applyAlignment="1">
      <alignment horizontal="left" vertical="center" wrapText="1"/>
    </xf>
    <xf numFmtId="0" fontId="12" fillId="2" borderId="56" xfId="0" applyFont="1" applyFill="1" applyBorder="1" applyAlignment="1">
      <alignment horizontal="left" vertical="center" wrapText="1"/>
    </xf>
    <xf numFmtId="0" fontId="12" fillId="2" borderId="58" xfId="0" applyFont="1" applyFill="1" applyBorder="1" applyAlignment="1">
      <alignment horizontal="left" vertical="center" wrapText="1"/>
    </xf>
    <xf numFmtId="0" fontId="12" fillId="2" borderId="59" xfId="0" applyFont="1" applyFill="1" applyBorder="1" applyAlignment="1">
      <alignment horizontal="left" vertical="center" wrapText="1"/>
    </xf>
    <xf numFmtId="0" fontId="12" fillId="2" borderId="88" xfId="0" applyFont="1" applyFill="1" applyBorder="1" applyAlignment="1">
      <alignment horizontal="left" vertical="center" wrapText="1"/>
    </xf>
    <xf numFmtId="2" fontId="12" fillId="0" borderId="26" xfId="0" applyNumberFormat="1" applyFont="1" applyBorder="1" applyAlignment="1" applyProtection="1">
      <alignment horizontal="center" vertical="center" wrapText="1"/>
      <protection locked="0"/>
    </xf>
    <xf numFmtId="2" fontId="12" fillId="0" borderId="27" xfId="0" applyNumberFormat="1" applyFont="1" applyBorder="1" applyAlignment="1" applyProtection="1">
      <alignment horizontal="center" vertical="center" wrapText="1"/>
      <protection locked="0"/>
    </xf>
    <xf numFmtId="0" fontId="21" fillId="0" borderId="20" xfId="0" applyFont="1" applyBorder="1" applyAlignment="1" applyProtection="1">
      <alignment horizontal="center" vertical="center" wrapText="1"/>
      <protection locked="0"/>
    </xf>
    <xf numFmtId="0" fontId="21" fillId="0" borderId="21" xfId="0" applyFont="1" applyBorder="1" applyAlignment="1" applyProtection="1">
      <alignment horizontal="center" vertical="center" wrapText="1"/>
      <protection locked="0"/>
    </xf>
    <xf numFmtId="0" fontId="7" fillId="2" borderId="33" xfId="0" applyFont="1" applyFill="1" applyBorder="1" applyAlignment="1">
      <alignment horizontal="center" vertical="center" textRotation="90" wrapText="1"/>
    </xf>
    <xf numFmtId="0" fontId="7" fillId="2" borderId="29" xfId="0" applyFont="1" applyFill="1" applyBorder="1" applyAlignment="1">
      <alignment horizontal="center" vertical="center" textRotation="90" wrapText="1"/>
    </xf>
    <xf numFmtId="0" fontId="7" fillId="2" borderId="63" xfId="0" applyFont="1" applyFill="1" applyBorder="1" applyAlignment="1">
      <alignment horizontal="center" vertical="center" textRotation="90" wrapText="1"/>
    </xf>
    <xf numFmtId="0" fontId="12" fillId="0" borderId="55" xfId="0" applyFont="1" applyBorder="1" applyAlignment="1" applyProtection="1">
      <alignment horizontal="left" vertical="center" wrapText="1"/>
      <protection locked="0"/>
    </xf>
    <xf numFmtId="0" fontId="12" fillId="0" borderId="54" xfId="0" applyFont="1" applyBorder="1" applyAlignment="1" applyProtection="1">
      <alignment horizontal="left" vertical="center" wrapText="1"/>
      <protection locked="0"/>
    </xf>
    <xf numFmtId="0" fontId="21" fillId="2" borderId="55" xfId="0" applyFont="1" applyFill="1" applyBorder="1" applyAlignment="1">
      <alignment horizontal="left" vertical="center" wrapText="1"/>
    </xf>
    <xf numFmtId="0" fontId="21" fillId="2" borderId="57" xfId="0" applyFont="1" applyFill="1" applyBorder="1" applyAlignment="1">
      <alignment horizontal="left" vertical="center" wrapText="1"/>
    </xf>
    <xf numFmtId="0" fontId="21" fillId="2" borderId="54" xfId="0" applyFont="1" applyFill="1" applyBorder="1" applyAlignment="1">
      <alignment horizontal="left" vertical="center" wrapText="1"/>
    </xf>
    <xf numFmtId="0" fontId="12" fillId="0" borderId="61" xfId="0" applyFont="1" applyBorder="1" applyAlignment="1" applyProtection="1">
      <alignment horizontal="left" vertical="center" wrapText="1"/>
      <protection locked="0"/>
    </xf>
    <xf numFmtId="0" fontId="12" fillId="0" borderId="62" xfId="0" applyFont="1" applyBorder="1" applyAlignment="1" applyProtection="1">
      <alignment horizontal="left" vertical="center" wrapText="1"/>
      <protection locked="0"/>
    </xf>
    <xf numFmtId="0" fontId="21" fillId="2" borderId="53" xfId="0" applyFont="1" applyFill="1" applyBorder="1" applyAlignment="1">
      <alignment horizontal="left" vertical="center" wrapText="1"/>
    </xf>
    <xf numFmtId="0" fontId="21" fillId="2" borderId="47" xfId="0" applyFont="1" applyFill="1" applyBorder="1" applyAlignment="1">
      <alignment horizontal="left" vertical="center" wrapText="1"/>
    </xf>
    <xf numFmtId="0" fontId="21" fillId="2" borderId="37" xfId="0" applyFont="1" applyFill="1" applyBorder="1" applyAlignment="1">
      <alignment horizontal="left" vertical="center" wrapText="1"/>
    </xf>
    <xf numFmtId="0" fontId="12" fillId="0" borderId="87" xfId="0" applyFont="1" applyBorder="1" applyAlignment="1" applyProtection="1">
      <alignment horizontal="left" vertical="center" wrapText="1"/>
      <protection locked="0"/>
    </xf>
    <xf numFmtId="0" fontId="12" fillId="0" borderId="65" xfId="0" applyFont="1" applyBorder="1" applyAlignment="1" applyProtection="1">
      <alignment horizontal="left" vertical="center" wrapText="1"/>
      <protection locked="0"/>
    </xf>
    <xf numFmtId="0" fontId="21" fillId="0" borderId="67" xfId="0" applyFont="1" applyBorder="1" applyAlignment="1" applyProtection="1">
      <alignment horizontal="left" vertical="center" wrapText="1"/>
      <protection locked="0"/>
    </xf>
    <xf numFmtId="0" fontId="21" fillId="0" borderId="36" xfId="0" applyFont="1" applyBorder="1" applyAlignment="1" applyProtection="1">
      <alignment horizontal="left" vertical="center" wrapText="1"/>
      <protection locked="0"/>
    </xf>
    <xf numFmtId="0" fontId="21" fillId="0" borderId="53" xfId="0" applyFont="1" applyBorder="1" applyAlignment="1" applyProtection="1">
      <alignment horizontal="left" vertical="center" wrapText="1"/>
      <protection locked="0"/>
    </xf>
    <xf numFmtId="0" fontId="21" fillId="0" borderId="37" xfId="0" applyFont="1" applyBorder="1" applyAlignment="1" applyProtection="1">
      <alignment horizontal="left" vertical="center" wrapText="1"/>
      <protection locked="0"/>
    </xf>
    <xf numFmtId="0" fontId="16" fillId="2" borderId="55" xfId="0" applyFont="1" applyFill="1" applyBorder="1" applyAlignment="1">
      <alignment horizontal="left" vertical="center" wrapText="1"/>
    </xf>
    <xf numFmtId="0" fontId="16" fillId="2" borderId="57" xfId="0" applyFont="1" applyFill="1" applyBorder="1" applyAlignment="1">
      <alignment horizontal="left" vertical="center" wrapText="1"/>
    </xf>
    <xf numFmtId="0" fontId="16" fillId="2" borderId="54" xfId="0" applyFont="1" applyFill="1" applyBorder="1" applyAlignment="1">
      <alignment horizontal="left" vertical="center" wrapText="1"/>
    </xf>
    <xf numFmtId="0" fontId="21" fillId="2" borderId="60" xfId="0" applyFont="1" applyFill="1" applyBorder="1" applyAlignment="1">
      <alignment horizontal="left" vertical="center" wrapText="1"/>
    </xf>
    <xf numFmtId="0" fontId="12" fillId="2" borderId="53" xfId="0" applyFont="1" applyFill="1" applyBorder="1" applyAlignment="1">
      <alignment horizontal="right" vertical="center" wrapText="1"/>
    </xf>
    <xf numFmtId="0" fontId="16" fillId="2" borderId="25" xfId="0" applyFont="1" applyFill="1" applyBorder="1" applyAlignment="1">
      <alignment horizontal="left" vertical="center" wrapText="1"/>
    </xf>
    <xf numFmtId="0" fontId="12" fillId="0" borderId="20" xfId="0" applyFont="1" applyBorder="1" applyAlignment="1" applyProtection="1">
      <alignment horizontal="center" vertical="center" wrapText="1"/>
      <protection locked="0"/>
    </xf>
    <xf numFmtId="0" fontId="12" fillId="0" borderId="21" xfId="0" applyFont="1" applyBorder="1" applyAlignment="1" applyProtection="1">
      <alignment horizontal="center" vertical="center" wrapText="1"/>
      <protection locked="0"/>
    </xf>
    <xf numFmtId="0" fontId="12" fillId="4" borderId="53" xfId="0" applyFont="1" applyFill="1" applyBorder="1" applyAlignment="1">
      <alignment horizontal="right" vertical="center" wrapText="1"/>
    </xf>
    <xf numFmtId="0" fontId="12" fillId="4" borderId="47" xfId="0" applyFont="1" applyFill="1" applyBorder="1" applyAlignment="1">
      <alignment horizontal="right" vertical="center" wrapText="1"/>
    </xf>
    <xf numFmtId="0" fontId="12" fillId="4" borderId="37" xfId="0" applyFont="1" applyFill="1" applyBorder="1" applyAlignment="1">
      <alignment horizontal="right" vertical="center" wrapText="1"/>
    </xf>
    <xf numFmtId="0" fontId="7" fillId="2" borderId="14" xfId="0" applyFont="1" applyFill="1" applyBorder="1" applyAlignment="1">
      <alignment horizontal="center" vertical="center" textRotation="90" wrapText="1"/>
    </xf>
    <xf numFmtId="0" fontId="7" fillId="2" borderId="24" xfId="0" applyFont="1" applyFill="1" applyBorder="1" applyAlignment="1">
      <alignment horizontal="center" vertical="center" textRotation="90" wrapText="1"/>
    </xf>
    <xf numFmtId="2" fontId="21" fillId="0" borderId="20" xfId="0" applyNumberFormat="1" applyFont="1" applyBorder="1" applyAlignment="1" applyProtection="1">
      <alignment vertical="center" wrapText="1"/>
      <protection locked="0"/>
    </xf>
    <xf numFmtId="2" fontId="21" fillId="0" borderId="21" xfId="0" applyNumberFormat="1" applyFont="1" applyBorder="1" applyAlignment="1" applyProtection="1">
      <alignment vertical="center" wrapText="1"/>
      <protection locked="0"/>
    </xf>
    <xf numFmtId="0" fontId="12" fillId="2" borderId="50" xfId="0" applyFont="1" applyFill="1" applyBorder="1" applyAlignment="1">
      <alignment vertical="center" wrapText="1"/>
    </xf>
    <xf numFmtId="0" fontId="21" fillId="2" borderId="50" xfId="0" applyFont="1" applyFill="1" applyBorder="1" applyAlignment="1">
      <alignment vertical="center" wrapText="1"/>
    </xf>
    <xf numFmtId="0" fontId="21" fillId="2" borderId="36" xfId="0" applyFont="1" applyFill="1" applyBorder="1" applyAlignment="1">
      <alignment vertical="center" wrapText="1"/>
    </xf>
    <xf numFmtId="2" fontId="21" fillId="0" borderId="20" xfId="0" applyNumberFormat="1" applyFont="1" applyBorder="1" applyAlignment="1" applyProtection="1">
      <alignment horizontal="left" wrapText="1"/>
      <protection locked="0"/>
    </xf>
    <xf numFmtId="2" fontId="21" fillId="0" borderId="21" xfId="0" applyNumberFormat="1" applyFont="1" applyBorder="1" applyAlignment="1" applyProtection="1">
      <alignment horizontal="left" wrapText="1"/>
      <protection locked="0"/>
    </xf>
    <xf numFmtId="0" fontId="16" fillId="2" borderId="25" xfId="0" applyFont="1" applyFill="1" applyBorder="1" applyAlignment="1">
      <alignment horizontal="left" vertical="top" wrapText="1"/>
    </xf>
    <xf numFmtId="0" fontId="16" fillId="2" borderId="89" xfId="0" applyFont="1" applyFill="1" applyBorder="1" applyAlignment="1">
      <alignment horizontal="left" vertical="top" wrapText="1"/>
    </xf>
    <xf numFmtId="0" fontId="7" fillId="2" borderId="18" xfId="0" applyFont="1" applyFill="1" applyBorder="1" applyAlignment="1">
      <alignment horizontal="center" vertical="center" textRotation="90" wrapText="1"/>
    </xf>
    <xf numFmtId="0" fontId="12" fillId="2" borderId="53" xfId="0" applyFont="1" applyFill="1" applyBorder="1" applyAlignment="1">
      <alignment horizontal="left" vertical="top" wrapText="1"/>
    </xf>
    <xf numFmtId="0" fontId="12" fillId="2" borderId="47" xfId="0" applyFont="1" applyFill="1" applyBorder="1" applyAlignment="1">
      <alignment horizontal="left" vertical="top" wrapText="1"/>
    </xf>
    <xf numFmtId="0" fontId="12" fillId="2" borderId="51" xfId="0" applyFont="1" applyFill="1" applyBorder="1" applyAlignment="1">
      <alignment horizontal="left" vertical="top" wrapText="1"/>
    </xf>
    <xf numFmtId="0" fontId="12" fillId="2" borderId="37" xfId="0" applyFont="1" applyFill="1" applyBorder="1" applyAlignment="1">
      <alignment horizontal="left" vertical="top" wrapText="1"/>
    </xf>
    <xf numFmtId="0" fontId="21" fillId="2" borderId="47" xfId="0" applyFont="1" applyFill="1" applyBorder="1" applyAlignment="1">
      <alignment horizontal="left" vertical="top" wrapText="1"/>
    </xf>
    <xf numFmtId="0" fontId="21" fillId="2" borderId="37" xfId="0" applyFont="1" applyFill="1" applyBorder="1" applyAlignment="1">
      <alignment horizontal="left" vertical="top" wrapText="1"/>
    </xf>
    <xf numFmtId="0" fontId="12" fillId="2" borderId="50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12" fillId="2" borderId="36" xfId="0" applyFont="1" applyFill="1" applyBorder="1" applyAlignment="1">
      <alignment horizontal="left" vertical="center" wrapText="1"/>
    </xf>
    <xf numFmtId="0" fontId="12" fillId="2" borderId="67" xfId="0" applyFont="1" applyFill="1" applyBorder="1" applyAlignment="1">
      <alignment horizontal="left" vertical="center" wrapText="1"/>
    </xf>
    <xf numFmtId="0" fontId="12" fillId="2" borderId="61" xfId="0" applyFont="1" applyFill="1" applyBorder="1" applyAlignment="1">
      <alignment horizontal="left" vertical="top" wrapText="1"/>
    </xf>
    <xf numFmtId="2" fontId="12" fillId="0" borderId="22" xfId="0" applyNumberFormat="1" applyFont="1" applyBorder="1" applyAlignment="1" applyProtection="1">
      <alignment horizontal="center" vertical="center" wrapText="1"/>
      <protection locked="0"/>
    </xf>
    <xf numFmtId="2" fontId="12" fillId="0" borderId="23" xfId="0" applyNumberFormat="1" applyFont="1" applyBorder="1" applyAlignment="1" applyProtection="1">
      <alignment horizontal="center" vertical="center" wrapText="1"/>
      <protection locked="0"/>
    </xf>
    <xf numFmtId="0" fontId="12" fillId="2" borderId="62" xfId="0" applyFont="1" applyFill="1" applyBorder="1" applyAlignment="1">
      <alignment horizontal="left" vertical="top" wrapText="1"/>
    </xf>
    <xf numFmtId="0" fontId="9" fillId="0" borderId="36" xfId="0" applyFont="1" applyBorder="1" applyAlignment="1" applyProtection="1">
      <alignment horizontal="center" vertical="top" wrapText="1"/>
      <protection locked="0"/>
    </xf>
    <xf numFmtId="0" fontId="9" fillId="0" borderId="35" xfId="0" applyFont="1" applyBorder="1" applyAlignment="1" applyProtection="1">
      <alignment horizontal="center" vertical="top" wrapText="1"/>
      <protection locked="0"/>
    </xf>
    <xf numFmtId="0" fontId="12" fillId="2" borderId="67" xfId="0" applyFont="1" applyFill="1" applyBorder="1" applyAlignment="1">
      <alignment horizontal="left" vertical="top" wrapText="1"/>
    </xf>
    <xf numFmtId="0" fontId="12" fillId="2" borderId="50" xfId="0" applyFont="1" applyFill="1" applyBorder="1" applyAlignment="1">
      <alignment horizontal="left" vertical="top" wrapText="1"/>
    </xf>
    <xf numFmtId="0" fontId="12" fillId="2" borderId="86" xfId="0" applyFont="1" applyFill="1" applyBorder="1" applyAlignment="1">
      <alignment horizontal="left" vertical="center" wrapText="1"/>
    </xf>
    <xf numFmtId="0" fontId="12" fillId="2" borderId="62" xfId="0" applyFont="1" applyFill="1" applyBorder="1" applyAlignment="1">
      <alignment horizontal="left" vertical="center" wrapText="1"/>
    </xf>
    <xf numFmtId="0" fontId="21" fillId="2" borderId="50" xfId="0" applyFont="1" applyFill="1" applyBorder="1" applyAlignment="1">
      <alignment horizontal="left" vertical="top" wrapText="1"/>
    </xf>
    <xf numFmtId="0" fontId="21" fillId="2" borderId="36" xfId="0" applyFont="1" applyFill="1" applyBorder="1" applyAlignment="1">
      <alignment horizontal="left" vertical="top" wrapText="1"/>
    </xf>
    <xf numFmtId="0" fontId="7" fillId="2" borderId="15" xfId="0" applyFont="1" applyFill="1" applyBorder="1" applyAlignment="1">
      <alignment horizontal="center" vertical="center" textRotation="90" wrapText="1"/>
    </xf>
    <xf numFmtId="0" fontId="21" fillId="2" borderId="68" xfId="0" applyFont="1" applyFill="1" applyBorder="1" applyAlignment="1">
      <alignment horizontal="left" vertical="top" wrapText="1"/>
    </xf>
    <xf numFmtId="0" fontId="21" fillId="2" borderId="60" xfId="0" applyFont="1" applyFill="1" applyBorder="1" applyAlignment="1">
      <alignment horizontal="left" vertical="top" wrapText="1"/>
    </xf>
    <xf numFmtId="0" fontId="12" fillId="2" borderId="47" xfId="0" applyFont="1" applyFill="1" applyBorder="1" applyAlignment="1">
      <alignment vertical="center" wrapText="1"/>
    </xf>
    <xf numFmtId="0" fontId="21" fillId="2" borderId="47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horizontal="center" vertical="center" textRotation="90" wrapText="1"/>
    </xf>
    <xf numFmtId="0" fontId="21" fillId="2" borderId="51" xfId="0" applyFont="1" applyFill="1" applyBorder="1" applyAlignment="1">
      <alignment horizontal="left" vertical="center" wrapText="1"/>
    </xf>
    <xf numFmtId="0" fontId="12" fillId="2" borderId="83" xfId="0" applyFont="1" applyFill="1" applyBorder="1" applyAlignment="1">
      <alignment horizontal="left" vertical="top" wrapText="1"/>
    </xf>
    <xf numFmtId="0" fontId="12" fillId="2" borderId="57" xfId="0" applyFont="1" applyFill="1" applyBorder="1" applyAlignment="1">
      <alignment horizontal="left" vertical="top" wrapText="1"/>
    </xf>
    <xf numFmtId="0" fontId="12" fillId="2" borderId="66" xfId="0" applyFont="1" applyFill="1" applyBorder="1" applyAlignment="1">
      <alignment horizontal="left" vertical="top" wrapText="1"/>
    </xf>
    <xf numFmtId="0" fontId="16" fillId="2" borderId="53" xfId="0" applyFont="1" applyFill="1" applyBorder="1" applyAlignment="1">
      <alignment horizontal="left" vertical="top" wrapText="1"/>
    </xf>
    <xf numFmtId="0" fontId="16" fillId="2" borderId="47" xfId="0" applyFont="1" applyFill="1" applyBorder="1" applyAlignment="1">
      <alignment horizontal="left" vertical="top" wrapText="1"/>
    </xf>
    <xf numFmtId="0" fontId="16" fillId="2" borderId="37" xfId="0" applyFont="1" applyFill="1" applyBorder="1" applyAlignment="1">
      <alignment horizontal="left" vertical="top" wrapText="1"/>
    </xf>
    <xf numFmtId="0" fontId="12" fillId="2" borderId="84" xfId="0" applyFont="1" applyFill="1" applyBorder="1" applyAlignment="1">
      <alignment horizontal="left" vertical="top" wrapText="1"/>
    </xf>
    <xf numFmtId="0" fontId="12" fillId="2" borderId="56" xfId="0" applyFont="1" applyFill="1" applyBorder="1" applyAlignment="1">
      <alignment horizontal="left" vertical="top" wrapText="1"/>
    </xf>
    <xf numFmtId="0" fontId="21" fillId="2" borderId="58" xfId="0" applyFont="1" applyFill="1" applyBorder="1" applyAlignment="1">
      <alignment horizontal="left" vertical="top" wrapText="1"/>
    </xf>
    <xf numFmtId="0" fontId="21" fillId="2" borderId="59" xfId="0" applyFont="1" applyFill="1" applyBorder="1" applyAlignment="1">
      <alignment horizontal="left" vertical="top" wrapText="1"/>
    </xf>
    <xf numFmtId="2" fontId="21" fillId="0" borderId="67" xfId="0" applyNumberFormat="1" applyFont="1" applyBorder="1" applyAlignment="1" applyProtection="1">
      <alignment horizontal="center" vertical="center" wrapText="1"/>
      <protection locked="0"/>
    </xf>
    <xf numFmtId="2" fontId="21" fillId="0" borderId="36" xfId="0" applyNumberFormat="1" applyFont="1" applyBorder="1" applyAlignment="1" applyProtection="1">
      <alignment horizontal="center" vertical="center" wrapText="1"/>
      <protection locked="0"/>
    </xf>
    <xf numFmtId="2" fontId="21" fillId="0" borderId="20" xfId="0" applyNumberFormat="1" applyFont="1" applyBorder="1" applyAlignment="1" applyProtection="1">
      <alignment horizontal="center" vertical="center" wrapText="1"/>
      <protection locked="0"/>
    </xf>
    <xf numFmtId="2" fontId="21" fillId="0" borderId="21" xfId="0" applyNumberFormat="1" applyFont="1" applyBorder="1" applyAlignment="1" applyProtection="1">
      <alignment horizontal="center" vertical="center" wrapText="1"/>
      <protection locked="0"/>
    </xf>
    <xf numFmtId="0" fontId="12" fillId="0" borderId="34" xfId="0" applyFont="1" applyBorder="1" applyAlignment="1" applyProtection="1">
      <alignment horizontal="center" vertical="top" wrapText="1"/>
      <protection locked="0"/>
    </xf>
    <xf numFmtId="0" fontId="12" fillId="0" borderId="28" xfId="0" applyFont="1" applyBorder="1" applyAlignment="1" applyProtection="1">
      <alignment horizontal="center" vertical="top" wrapText="1"/>
      <protection locked="0"/>
    </xf>
    <xf numFmtId="0" fontId="12" fillId="2" borderId="61" xfId="0" applyFont="1" applyFill="1" applyBorder="1" applyAlignment="1">
      <alignment horizontal="left" vertical="center" wrapText="1"/>
    </xf>
    <xf numFmtId="0" fontId="12" fillId="2" borderId="51" xfId="0" applyFont="1" applyFill="1" applyBorder="1" applyAlignment="1">
      <alignment horizontal="left" vertical="center" wrapText="1"/>
    </xf>
    <xf numFmtId="0" fontId="12" fillId="2" borderId="85" xfId="0" applyFont="1" applyFill="1" applyBorder="1" applyAlignment="1">
      <alignment horizontal="left" vertical="top" wrapText="1"/>
    </xf>
    <xf numFmtId="0" fontId="12" fillId="2" borderId="84" xfId="0" applyFont="1" applyFill="1" applyBorder="1" applyAlignment="1">
      <alignment horizontal="right" vertical="center" wrapText="1"/>
    </xf>
    <xf numFmtId="0" fontId="12" fillId="0" borderId="34" xfId="0" applyFont="1" applyBorder="1" applyAlignment="1" applyProtection="1">
      <alignment horizontal="center" vertical="center" wrapText="1"/>
      <protection locked="0"/>
    </xf>
    <xf numFmtId="0" fontId="12" fillId="0" borderId="28" xfId="0" applyFont="1" applyBorder="1" applyAlignment="1" applyProtection="1">
      <alignment horizontal="center" vertical="center" wrapText="1"/>
      <protection locked="0"/>
    </xf>
    <xf numFmtId="0" fontId="23" fillId="2" borderId="75" xfId="0" applyFont="1" applyFill="1" applyBorder="1" applyAlignment="1" applyProtection="1">
      <alignment horizontal="left" vertical="center" wrapText="1"/>
      <protection locked="0"/>
    </xf>
    <xf numFmtId="0" fontId="23" fillId="2" borderId="73" xfId="0" applyFont="1" applyFill="1" applyBorder="1" applyAlignment="1" applyProtection="1">
      <alignment horizontal="left" vertical="center" wrapText="1"/>
      <protection locked="0"/>
    </xf>
    <xf numFmtId="0" fontId="23" fillId="2" borderId="76" xfId="0" applyFont="1" applyFill="1" applyBorder="1" applyAlignment="1" applyProtection="1">
      <alignment horizontal="left" vertical="center" wrapText="1"/>
      <protection locked="0"/>
    </xf>
    <xf numFmtId="0" fontId="7" fillId="2" borderId="77" xfId="0" applyFont="1" applyFill="1" applyBorder="1" applyAlignment="1">
      <alignment horizontal="left" vertical="center" wrapText="1" indent="1"/>
    </xf>
    <xf numFmtId="0" fontId="7" fillId="2" borderId="78" xfId="0" applyFont="1" applyFill="1" applyBorder="1" applyAlignment="1">
      <alignment horizontal="left" vertical="center" wrapText="1" indent="1"/>
    </xf>
    <xf numFmtId="0" fontId="12" fillId="2" borderId="36" xfId="0" applyFont="1" applyFill="1" applyBorder="1" applyAlignment="1">
      <alignment horizontal="left" vertical="top" wrapText="1"/>
    </xf>
    <xf numFmtId="0" fontId="20" fillId="3" borderId="12" xfId="0" applyFont="1" applyFill="1" applyBorder="1" applyAlignment="1">
      <alignment horizontal="left" vertical="top" wrapText="1"/>
    </xf>
    <xf numFmtId="0" fontId="20" fillId="3" borderId="13" xfId="0" applyFont="1" applyFill="1" applyBorder="1" applyAlignment="1">
      <alignment horizontal="left" vertical="top" wrapText="1"/>
    </xf>
    <xf numFmtId="0" fontId="20" fillId="3" borderId="11" xfId="0" applyFont="1" applyFill="1" applyBorder="1" applyAlignment="1">
      <alignment horizontal="left" vertical="top" wrapText="1"/>
    </xf>
    <xf numFmtId="0" fontId="32" fillId="0" borderId="12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9" fillId="0" borderId="29" xfId="0" applyFont="1" applyBorder="1" applyAlignment="1" applyProtection="1">
      <alignment horizontal="center" vertical="center" wrapText="1"/>
      <protection locked="0"/>
    </xf>
    <xf numFmtId="0" fontId="9" fillId="0" borderId="28" xfId="0" applyFont="1" applyBorder="1" applyAlignment="1" applyProtection="1">
      <alignment horizontal="center" vertical="center" wrapText="1"/>
      <protection locked="0"/>
    </xf>
    <xf numFmtId="0" fontId="16" fillId="2" borderId="68" xfId="0" applyFont="1" applyFill="1" applyBorder="1" applyAlignment="1">
      <alignment horizontal="left" vertical="top" wrapText="1"/>
    </xf>
    <xf numFmtId="0" fontId="21" fillId="2" borderId="0" xfId="0" applyFont="1" applyFill="1" applyAlignment="1">
      <alignment horizontal="left" vertical="top" wrapText="1"/>
    </xf>
    <xf numFmtId="0" fontId="21" fillId="2" borderId="35" xfId="0" applyFont="1" applyFill="1" applyBorder="1" applyAlignment="1">
      <alignment horizontal="left" vertical="top" wrapText="1"/>
    </xf>
    <xf numFmtId="0" fontId="6" fillId="2" borderId="61" xfId="0" applyFont="1" applyFill="1" applyBorder="1" applyAlignment="1">
      <alignment horizontal="left" vertical="top" wrapText="1"/>
    </xf>
    <xf numFmtId="0" fontId="9" fillId="2" borderId="51" xfId="0" applyFont="1" applyFill="1" applyBorder="1" applyAlignment="1">
      <alignment horizontal="left" vertical="top" wrapText="1"/>
    </xf>
    <xf numFmtId="0" fontId="9" fillId="2" borderId="62" xfId="0" applyFont="1" applyFill="1" applyBorder="1" applyAlignment="1">
      <alignment horizontal="left" vertical="top" wrapText="1"/>
    </xf>
    <xf numFmtId="0" fontId="16" fillId="2" borderId="67" xfId="0" applyFont="1" applyFill="1" applyBorder="1" applyAlignment="1">
      <alignment horizontal="left" vertical="top" wrapText="1"/>
    </xf>
    <xf numFmtId="0" fontId="23" fillId="2" borderId="50" xfId="0" applyFont="1" applyFill="1" applyBorder="1" applyAlignment="1">
      <alignment horizontal="left" vertical="top" wrapText="1"/>
    </xf>
    <xf numFmtId="0" fontId="23" fillId="2" borderId="36" xfId="0" applyFont="1" applyFill="1" applyBorder="1" applyAlignment="1">
      <alignment horizontal="left" vertical="top" wrapText="1"/>
    </xf>
    <xf numFmtId="0" fontId="9" fillId="0" borderId="34" xfId="0" applyFont="1" applyBorder="1" applyAlignment="1" applyProtection="1">
      <alignment horizontal="center" vertical="center" wrapText="1"/>
      <protection locked="0"/>
    </xf>
    <xf numFmtId="165" fontId="20" fillId="2" borderId="81" xfId="0" applyNumberFormat="1" applyFont="1" applyFill="1" applyBorder="1" applyAlignment="1">
      <alignment horizontal="center" vertical="center" shrinkToFit="1"/>
    </xf>
    <xf numFmtId="165" fontId="20" fillId="2" borderId="48" xfId="0" applyNumberFormat="1" applyFont="1" applyFill="1" applyBorder="1" applyAlignment="1">
      <alignment horizontal="center" vertical="center" shrinkToFit="1"/>
    </xf>
    <xf numFmtId="166" fontId="25" fillId="0" borderId="82" xfId="1" applyNumberFormat="1" applyFont="1" applyFill="1" applyBorder="1" applyAlignment="1" applyProtection="1">
      <alignment horizontal="right" vertical="center" wrapText="1"/>
    </xf>
    <xf numFmtId="166" fontId="25" fillId="0" borderId="49" xfId="1" applyNumberFormat="1" applyFont="1" applyFill="1" applyBorder="1" applyAlignment="1" applyProtection="1">
      <alignment horizontal="right" vertical="center" wrapText="1"/>
    </xf>
    <xf numFmtId="165" fontId="20" fillId="2" borderId="40" xfId="0" applyNumberFormat="1" applyFont="1" applyFill="1" applyBorder="1" applyAlignment="1">
      <alignment horizontal="center" vertical="center" shrinkToFit="1"/>
    </xf>
    <xf numFmtId="166" fontId="25" fillId="0" borderId="41" xfId="1" applyNumberFormat="1" applyFont="1" applyFill="1" applyBorder="1" applyAlignment="1" applyProtection="1">
      <alignment horizontal="right" vertical="center" wrapText="1"/>
    </xf>
    <xf numFmtId="0" fontId="6" fillId="2" borderId="51" xfId="0" applyFont="1" applyFill="1" applyBorder="1" applyAlignment="1">
      <alignment horizontal="left" vertical="top" wrapText="1"/>
    </xf>
    <xf numFmtId="0" fontId="6" fillId="2" borderId="62" xfId="0" applyFont="1" applyFill="1" applyBorder="1" applyAlignment="1">
      <alignment horizontal="left" vertical="top" wrapText="1"/>
    </xf>
    <xf numFmtId="0" fontId="12" fillId="2" borderId="66" xfId="0" applyFont="1" applyFill="1" applyBorder="1" applyAlignment="1">
      <alignment horizontal="left" vertical="center" wrapText="1"/>
    </xf>
    <xf numFmtId="0" fontId="16" fillId="2" borderId="53" xfId="0" applyFont="1" applyFill="1" applyBorder="1" applyAlignment="1">
      <alignment horizontal="left" vertical="center" wrapText="1"/>
    </xf>
    <xf numFmtId="0" fontId="16" fillId="2" borderId="47" xfId="0" applyFont="1" applyFill="1" applyBorder="1" applyAlignment="1">
      <alignment horizontal="left" vertical="center" wrapText="1"/>
    </xf>
    <xf numFmtId="0" fontId="16" fillId="2" borderId="37" xfId="0" applyFont="1" applyFill="1" applyBorder="1" applyAlignment="1">
      <alignment horizontal="left" vertical="center" wrapText="1"/>
    </xf>
    <xf numFmtId="0" fontId="23" fillId="2" borderId="79" xfId="0" applyFont="1" applyFill="1" applyBorder="1" applyAlignment="1" applyProtection="1">
      <alignment horizontal="left" vertical="center" wrapText="1"/>
      <protection locked="0"/>
    </xf>
    <xf numFmtId="0" fontId="23" fillId="2" borderId="77" xfId="0" applyFont="1" applyFill="1" applyBorder="1" applyAlignment="1" applyProtection="1">
      <alignment horizontal="left" vertical="center" wrapText="1"/>
      <protection locked="0"/>
    </xf>
    <xf numFmtId="0" fontId="23" fillId="2" borderId="80" xfId="0" applyFont="1" applyFill="1" applyBorder="1" applyAlignment="1" applyProtection="1">
      <alignment horizontal="left" vertical="center" wrapText="1"/>
      <protection locked="0"/>
    </xf>
    <xf numFmtId="0" fontId="21" fillId="0" borderId="53" xfId="0" applyFont="1" applyBorder="1" applyAlignment="1" applyProtection="1">
      <alignment horizontal="center" wrapText="1"/>
      <protection locked="0"/>
    </xf>
    <xf numFmtId="0" fontId="21" fillId="0" borderId="37" xfId="0" applyFont="1" applyBorder="1" applyAlignment="1" applyProtection="1">
      <alignment horizontal="center" wrapText="1"/>
      <protection locked="0"/>
    </xf>
    <xf numFmtId="0" fontId="7" fillId="2" borderId="17" xfId="0" applyFont="1" applyFill="1" applyBorder="1" applyAlignment="1">
      <alignment horizontal="left" vertical="center" textRotation="90" wrapText="1"/>
    </xf>
    <xf numFmtId="0" fontId="7" fillId="2" borderId="18" xfId="0" applyFont="1" applyFill="1" applyBorder="1" applyAlignment="1">
      <alignment horizontal="left" vertical="center" textRotation="90" wrapText="1"/>
    </xf>
    <xf numFmtId="0" fontId="7" fillId="2" borderId="19" xfId="0" applyFont="1" applyFill="1" applyBorder="1" applyAlignment="1">
      <alignment horizontal="left" vertical="center" textRotation="90" wrapText="1"/>
    </xf>
    <xf numFmtId="0" fontId="7" fillId="2" borderId="69" xfId="0" applyFont="1" applyFill="1" applyBorder="1" applyAlignment="1">
      <alignment horizontal="left" vertical="center" wrapText="1" indent="1"/>
    </xf>
    <xf numFmtId="0" fontId="7" fillId="2" borderId="70" xfId="0" applyFont="1" applyFill="1" applyBorder="1" applyAlignment="1">
      <alignment horizontal="left" vertical="center" wrapText="1" indent="1"/>
    </xf>
    <xf numFmtId="0" fontId="23" fillId="2" borderId="71" xfId="0" applyFont="1" applyFill="1" applyBorder="1" applyAlignment="1" applyProtection="1">
      <alignment horizontal="left" vertical="center" wrapText="1"/>
      <protection locked="0"/>
    </xf>
    <xf numFmtId="0" fontId="23" fillId="2" borderId="69" xfId="0" applyFont="1" applyFill="1" applyBorder="1" applyAlignment="1" applyProtection="1">
      <alignment horizontal="left" vertical="center" wrapText="1"/>
      <protection locked="0"/>
    </xf>
    <xf numFmtId="0" fontId="23" fillId="2" borderId="72" xfId="0" applyFont="1" applyFill="1" applyBorder="1" applyAlignment="1" applyProtection="1">
      <alignment horizontal="left" vertical="center" wrapText="1"/>
      <protection locked="0"/>
    </xf>
    <xf numFmtId="0" fontId="7" fillId="2" borderId="73" xfId="0" applyFont="1" applyFill="1" applyBorder="1" applyAlignment="1">
      <alignment horizontal="left" vertical="center" wrapText="1" indent="1"/>
    </xf>
    <xf numFmtId="0" fontId="7" fillId="2" borderId="74" xfId="0" applyFont="1" applyFill="1" applyBorder="1" applyAlignment="1">
      <alignment horizontal="left" vertical="center" wrapText="1" indent="1"/>
    </xf>
    <xf numFmtId="166" fontId="23" fillId="2" borderId="75" xfId="0" applyNumberFormat="1" applyFont="1" applyFill="1" applyBorder="1" applyAlignment="1">
      <alignment horizontal="left" vertical="center" wrapText="1"/>
    </xf>
    <xf numFmtId="166" fontId="23" fillId="2" borderId="73" xfId="0" applyNumberFormat="1" applyFont="1" applyFill="1" applyBorder="1" applyAlignment="1">
      <alignment horizontal="left" vertical="center" wrapText="1"/>
    </xf>
    <xf numFmtId="166" fontId="23" fillId="2" borderId="76" xfId="0" applyNumberFormat="1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right" vertical="center" wrapText="1"/>
    </xf>
    <xf numFmtId="0" fontId="7" fillId="2" borderId="16" xfId="0" applyFont="1" applyFill="1" applyBorder="1" applyAlignment="1">
      <alignment horizontal="right" vertical="center" wrapText="1"/>
    </xf>
    <xf numFmtId="0" fontId="7" fillId="2" borderId="65" xfId="0" applyFont="1" applyFill="1" applyBorder="1" applyAlignment="1">
      <alignment horizontal="right" vertical="center" wrapText="1"/>
    </xf>
    <xf numFmtId="0" fontId="12" fillId="2" borderId="6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7" fillId="2" borderId="11" xfId="0" applyFont="1" applyFill="1" applyBorder="1" applyAlignment="1">
      <alignment horizontal="righ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153</xdr:row>
      <xdr:rowOff>0</xdr:rowOff>
    </xdr:from>
    <xdr:to>
      <xdr:col>10</xdr:col>
      <xdr:colOff>1117191</xdr:colOff>
      <xdr:row>171</xdr:row>
      <xdr:rowOff>23840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FD32F1-EBF9-2DD6-C27C-E5CE3040B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7330380"/>
          <a:ext cx="8352381" cy="74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171</xdr:row>
      <xdr:rowOff>0</xdr:rowOff>
    </xdr:from>
    <xdr:to>
      <xdr:col>10</xdr:col>
      <xdr:colOff>964810</xdr:colOff>
      <xdr:row>209</xdr:row>
      <xdr:rowOff>159168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E281CFF-21C8-AB3A-3C65-435D65CE6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4706540"/>
          <a:ext cx="8200000" cy="68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154"/>
  <sheetViews>
    <sheetView tabSelected="1" view="pageLayout" zoomScaleNormal="130" zoomScaleSheetLayoutView="100" workbookViewId="0">
      <selection activeCell="G60" sqref="G60:H60"/>
    </sheetView>
  </sheetViews>
  <sheetFormatPr defaultColWidth="8.83203125" defaultRowHeight="12.75" x14ac:dyDescent="0.2"/>
  <cols>
    <col min="1" max="1" width="6.83203125" customWidth="1"/>
    <col min="2" max="2" width="6.1640625" customWidth="1"/>
    <col min="3" max="3" width="1.1640625" customWidth="1"/>
    <col min="4" max="4" width="34.33203125" customWidth="1"/>
    <col min="5" max="5" width="24.5" customWidth="1"/>
    <col min="6" max="6" width="4.6640625" customWidth="1"/>
    <col min="7" max="7" width="2.1640625" customWidth="1"/>
    <col min="8" max="8" width="5.5" customWidth="1"/>
    <col min="9" max="9" width="7.6640625" customWidth="1"/>
    <col min="10" max="10" width="20.5" style="310" customWidth="1"/>
    <col min="11" max="11" width="24.6640625" style="94" customWidth="1"/>
  </cols>
  <sheetData>
    <row r="1" spans="1:15" ht="30" customHeight="1" thickBot="1" x14ac:dyDescent="0.25">
      <c r="A1" s="250" t="s">
        <v>87</v>
      </c>
      <c r="B1" s="251"/>
      <c r="C1" s="251"/>
      <c r="D1" s="251"/>
      <c r="E1" s="251"/>
      <c r="F1" s="251"/>
      <c r="G1" s="251"/>
      <c r="H1" s="251"/>
      <c r="I1" s="251"/>
      <c r="J1" s="251"/>
      <c r="K1" s="252"/>
    </row>
    <row r="2" spans="1:15" ht="42" customHeight="1" x14ac:dyDescent="0.2">
      <c r="A2" s="285" t="s">
        <v>0</v>
      </c>
      <c r="B2" s="288" t="s">
        <v>1</v>
      </c>
      <c r="C2" s="288"/>
      <c r="D2" s="289"/>
      <c r="E2" s="290"/>
      <c r="F2" s="291"/>
      <c r="G2" s="291"/>
      <c r="H2" s="291"/>
      <c r="I2" s="291"/>
      <c r="J2" s="291"/>
      <c r="K2" s="292"/>
    </row>
    <row r="3" spans="1:15" ht="26.1" customHeight="1" x14ac:dyDescent="0.2">
      <c r="A3" s="286"/>
      <c r="B3" s="293" t="s">
        <v>2</v>
      </c>
      <c r="C3" s="293"/>
      <c r="D3" s="294"/>
      <c r="E3" s="244"/>
      <c r="F3" s="245"/>
      <c r="G3" s="245"/>
      <c r="H3" s="245"/>
      <c r="I3" s="245"/>
      <c r="J3" s="245"/>
      <c r="K3" s="246"/>
    </row>
    <row r="4" spans="1:15" ht="35.1" customHeight="1" x14ac:dyDescent="0.2">
      <c r="A4" s="286"/>
      <c r="B4" s="293" t="s">
        <v>3</v>
      </c>
      <c r="C4" s="293"/>
      <c r="D4" s="294"/>
      <c r="E4" s="295">
        <f>K152</f>
        <v>0</v>
      </c>
      <c r="F4" s="296"/>
      <c r="G4" s="296"/>
      <c r="H4" s="296"/>
      <c r="I4" s="296"/>
      <c r="J4" s="296"/>
      <c r="K4" s="297"/>
      <c r="O4" s="18"/>
    </row>
    <row r="5" spans="1:15" ht="27.95" customHeight="1" x14ac:dyDescent="0.2">
      <c r="A5" s="286"/>
      <c r="B5" s="293" t="s">
        <v>4</v>
      </c>
      <c r="C5" s="293"/>
      <c r="D5" s="294"/>
      <c r="E5" s="244"/>
      <c r="F5" s="245"/>
      <c r="G5" s="245"/>
      <c r="H5" s="245"/>
      <c r="I5" s="245"/>
      <c r="J5" s="245"/>
      <c r="K5" s="246"/>
    </row>
    <row r="6" spans="1:15" ht="29.1" customHeight="1" thickBot="1" x14ac:dyDescent="0.25">
      <c r="A6" s="287"/>
      <c r="B6" s="247" t="s">
        <v>5</v>
      </c>
      <c r="C6" s="247"/>
      <c r="D6" s="248"/>
      <c r="E6" s="280"/>
      <c r="F6" s="281"/>
      <c r="G6" s="281"/>
      <c r="H6" s="281"/>
      <c r="I6" s="281"/>
      <c r="J6" s="281"/>
      <c r="K6" s="282"/>
    </row>
    <row r="7" spans="1:15" ht="17.45" customHeight="1" thickBot="1" x14ac:dyDescent="0.25">
      <c r="A7" s="19"/>
      <c r="B7" s="20"/>
      <c r="C7" s="20"/>
      <c r="D7" s="20"/>
      <c r="E7" s="21"/>
      <c r="F7" s="21"/>
      <c r="G7" s="21"/>
      <c r="H7" s="21"/>
      <c r="I7" s="21"/>
      <c r="J7" s="74"/>
      <c r="K7" s="80"/>
    </row>
    <row r="8" spans="1:15" ht="63" customHeight="1" thickBot="1" x14ac:dyDescent="0.25">
      <c r="A8" s="253" t="s">
        <v>6</v>
      </c>
      <c r="B8" s="254"/>
      <c r="C8" s="254"/>
      <c r="D8" s="254"/>
      <c r="E8" s="254"/>
      <c r="F8" s="254"/>
      <c r="G8" s="254"/>
      <c r="H8" s="254"/>
      <c r="I8" s="254"/>
      <c r="J8" s="255"/>
      <c r="K8" s="75" t="s">
        <v>7</v>
      </c>
    </row>
    <row r="9" spans="1:15" ht="29.45" customHeight="1" thickBot="1" x14ac:dyDescent="0.25">
      <c r="A9" s="132" t="s">
        <v>106</v>
      </c>
      <c r="B9" s="133"/>
      <c r="C9" s="133"/>
      <c r="D9" s="133"/>
      <c r="E9" s="133"/>
      <c r="F9" s="133"/>
      <c r="G9" s="133"/>
      <c r="H9" s="133"/>
      <c r="I9" s="133"/>
      <c r="J9" s="133"/>
      <c r="K9" s="134"/>
    </row>
    <row r="10" spans="1:15" ht="18.600000000000001" customHeight="1" x14ac:dyDescent="0.2">
      <c r="A10" s="256"/>
      <c r="B10" s="258" t="s">
        <v>8</v>
      </c>
      <c r="C10" s="259"/>
      <c r="D10" s="259"/>
      <c r="E10" s="259"/>
      <c r="F10" s="259"/>
      <c r="G10" s="259"/>
      <c r="H10" s="259"/>
      <c r="I10" s="260"/>
      <c r="J10" s="268">
        <v>45679</v>
      </c>
      <c r="K10" s="270" t="str">
        <f>IF(A10="Yes",J10,"")</f>
        <v/>
      </c>
    </row>
    <row r="11" spans="1:15" ht="12.6" customHeight="1" x14ac:dyDescent="0.2">
      <c r="A11" s="257"/>
      <c r="B11" s="261" t="s">
        <v>90</v>
      </c>
      <c r="C11" s="262"/>
      <c r="D11" s="262"/>
      <c r="E11" s="262"/>
      <c r="F11" s="262"/>
      <c r="G11" s="262"/>
      <c r="H11" s="262"/>
      <c r="I11" s="263"/>
      <c r="J11" s="269"/>
      <c r="K11" s="271"/>
      <c r="L11" s="108"/>
      <c r="M11" s="23"/>
    </row>
    <row r="12" spans="1:15" ht="19.5" customHeight="1" x14ac:dyDescent="0.2">
      <c r="A12" s="267"/>
      <c r="B12" s="264" t="s">
        <v>9</v>
      </c>
      <c r="C12" s="265"/>
      <c r="D12" s="265"/>
      <c r="E12" s="265"/>
      <c r="F12" s="265"/>
      <c r="G12" s="265"/>
      <c r="H12" s="265"/>
      <c r="I12" s="266"/>
      <c r="J12" s="272">
        <v>28338</v>
      </c>
      <c r="K12" s="273" t="str">
        <f>IF(A12="Yes",J12,"")</f>
        <v/>
      </c>
    </row>
    <row r="13" spans="1:15" ht="12.95" customHeight="1" x14ac:dyDescent="0.2">
      <c r="A13" s="257"/>
      <c r="B13" s="261" t="s">
        <v>91</v>
      </c>
      <c r="C13" s="274"/>
      <c r="D13" s="274"/>
      <c r="E13" s="274"/>
      <c r="F13" s="274"/>
      <c r="G13" s="274"/>
      <c r="H13" s="274"/>
      <c r="I13" s="275"/>
      <c r="J13" s="269"/>
      <c r="K13" s="271"/>
    </row>
    <row r="14" spans="1:15" ht="18" customHeight="1" x14ac:dyDescent="0.2">
      <c r="A14" s="1"/>
      <c r="B14" s="142" t="s">
        <v>10</v>
      </c>
      <c r="C14" s="162"/>
      <c r="D14" s="162"/>
      <c r="E14" s="162"/>
      <c r="F14" s="162"/>
      <c r="G14" s="162"/>
      <c r="H14" s="162"/>
      <c r="I14" s="163"/>
      <c r="J14" s="24">
        <v>5496</v>
      </c>
      <c r="K14" s="25" t="str">
        <f>IF(A14="Yes",J14,"")</f>
        <v/>
      </c>
    </row>
    <row r="15" spans="1:15" ht="30" customHeight="1" x14ac:dyDescent="0.2">
      <c r="A15" s="1"/>
      <c r="B15" s="193" t="s">
        <v>11</v>
      </c>
      <c r="C15" s="194"/>
      <c r="D15" s="194"/>
      <c r="E15" s="194"/>
      <c r="F15" s="194"/>
      <c r="G15" s="194"/>
      <c r="H15" s="194"/>
      <c r="I15" s="196"/>
      <c r="J15" s="24">
        <v>8686</v>
      </c>
      <c r="K15" s="25" t="str">
        <f>IF(A15="Yes",J15,"")</f>
        <v/>
      </c>
    </row>
    <row r="16" spans="1:15" ht="28.9" customHeight="1" x14ac:dyDescent="0.2">
      <c r="A16" s="2"/>
      <c r="B16" s="209" t="s">
        <v>12</v>
      </c>
      <c r="C16" s="210"/>
      <c r="D16" s="210"/>
      <c r="E16" s="210"/>
      <c r="F16" s="210"/>
      <c r="G16" s="210"/>
      <c r="H16" s="210"/>
      <c r="I16" s="249"/>
      <c r="J16" s="26">
        <v>8686</v>
      </c>
      <c r="K16" s="79" t="str">
        <f>IF(A16="Yes",J16,"")</f>
        <v/>
      </c>
    </row>
    <row r="17" spans="1:11" ht="28.9" customHeight="1" thickBot="1" x14ac:dyDescent="0.25">
      <c r="A17" s="2"/>
      <c r="B17" s="209" t="s">
        <v>89</v>
      </c>
      <c r="C17" s="210"/>
      <c r="D17" s="210"/>
      <c r="E17" s="210"/>
      <c r="F17" s="210"/>
      <c r="G17" s="210"/>
      <c r="H17" s="210"/>
      <c r="I17" s="249"/>
      <c r="J17" s="26" t="s">
        <v>88</v>
      </c>
      <c r="K17" s="107" t="str">
        <f>IF(A17="Yes",J17,"")</f>
        <v/>
      </c>
    </row>
    <row r="18" spans="1:11" ht="19.5" customHeight="1" thickBot="1" x14ac:dyDescent="0.25">
      <c r="A18" s="129" t="s">
        <v>100</v>
      </c>
      <c r="B18" s="130"/>
      <c r="C18" s="130"/>
      <c r="D18" s="130"/>
      <c r="E18" s="130"/>
      <c r="F18" s="130"/>
      <c r="G18" s="130"/>
      <c r="H18" s="130"/>
      <c r="I18" s="130"/>
      <c r="J18" s="131"/>
      <c r="K18" s="27">
        <f>SUM(K10:K16)</f>
        <v>0</v>
      </c>
    </row>
    <row r="19" spans="1:11" ht="10.15" customHeight="1" thickBot="1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305"/>
      <c r="K19" s="81"/>
    </row>
    <row r="20" spans="1:11" ht="23.1" customHeight="1" thickBot="1" x14ac:dyDescent="0.25">
      <c r="A20" s="132" t="s">
        <v>102</v>
      </c>
      <c r="B20" s="133"/>
      <c r="C20" s="133"/>
      <c r="D20" s="133"/>
      <c r="E20" s="133"/>
      <c r="F20" s="133"/>
      <c r="G20" s="133"/>
      <c r="H20" s="133"/>
      <c r="I20" s="133"/>
      <c r="J20" s="133"/>
      <c r="K20" s="134"/>
    </row>
    <row r="21" spans="1:11" x14ac:dyDescent="0.2">
      <c r="A21" s="220" t="s">
        <v>13</v>
      </c>
      <c r="B21" s="222" t="s">
        <v>14</v>
      </c>
      <c r="C21" s="223"/>
      <c r="D21" s="223"/>
      <c r="E21" s="223"/>
      <c r="F21" s="223"/>
      <c r="G21" s="223"/>
      <c r="H21" s="223"/>
      <c r="I21" s="223"/>
      <c r="J21" s="223"/>
      <c r="K21" s="224"/>
    </row>
    <row r="22" spans="1:11" ht="17.45" customHeight="1" x14ac:dyDescent="0.2">
      <c r="A22" s="192"/>
      <c r="B22" s="3"/>
      <c r="C22" s="225" t="s">
        <v>15</v>
      </c>
      <c r="D22" s="226"/>
      <c r="E22" s="226"/>
      <c r="F22" s="226"/>
      <c r="G22" s="226"/>
      <c r="H22" s="226"/>
      <c r="I22" s="227"/>
      <c r="J22" s="29">
        <v>10347</v>
      </c>
      <c r="K22" s="30" t="str">
        <f>IF(B22="yes", J22,"")</f>
        <v/>
      </c>
    </row>
    <row r="23" spans="1:11" ht="17.45" customHeight="1" x14ac:dyDescent="0.2">
      <c r="A23" s="192"/>
      <c r="B23" s="228" t="s">
        <v>16</v>
      </c>
      <c r="C23" s="197"/>
      <c r="D23" s="197"/>
      <c r="E23" s="197"/>
      <c r="F23" s="197"/>
      <c r="G23" s="197"/>
      <c r="H23" s="197"/>
      <c r="I23" s="197"/>
      <c r="J23" s="197"/>
      <c r="K23" s="217"/>
    </row>
    <row r="24" spans="1:11" ht="15" customHeight="1" x14ac:dyDescent="0.2">
      <c r="A24" s="192"/>
      <c r="B24" s="241" t="s">
        <v>17</v>
      </c>
      <c r="C24" s="113"/>
      <c r="D24" s="113"/>
      <c r="E24" s="113"/>
      <c r="F24" s="114"/>
      <c r="G24" s="111"/>
      <c r="H24" s="112"/>
      <c r="I24" s="31" t="s">
        <v>18</v>
      </c>
      <c r="J24" s="32">
        <v>720</v>
      </c>
      <c r="K24" s="33" t="str">
        <f>IF(G24&gt;=1,G24*J24,"")</f>
        <v/>
      </c>
    </row>
    <row r="25" spans="1:11" x14ac:dyDescent="0.2">
      <c r="A25" s="192"/>
      <c r="B25" s="241" t="s">
        <v>19</v>
      </c>
      <c r="C25" s="113"/>
      <c r="D25" s="113"/>
      <c r="E25" s="113"/>
      <c r="F25" s="114"/>
      <c r="G25" s="111"/>
      <c r="H25" s="112"/>
      <c r="I25" s="31" t="s">
        <v>18</v>
      </c>
      <c r="J25" s="34">
        <v>268</v>
      </c>
      <c r="K25" s="33" t="str">
        <f>IF(G25&gt;=1,G25*J25,"")</f>
        <v/>
      </c>
    </row>
    <row r="26" spans="1:11" x14ac:dyDescent="0.2">
      <c r="A26" s="192"/>
      <c r="B26" s="241" t="s">
        <v>20</v>
      </c>
      <c r="C26" s="113"/>
      <c r="D26" s="113"/>
      <c r="E26" s="113"/>
      <c r="F26" s="114"/>
      <c r="G26" s="111"/>
      <c r="H26" s="112"/>
      <c r="I26" s="31" t="s">
        <v>18</v>
      </c>
      <c r="J26" s="34">
        <v>81</v>
      </c>
      <c r="K26" s="33" t="str">
        <f>IF(G26&gt;=1,G26*J26,"")</f>
        <v/>
      </c>
    </row>
    <row r="27" spans="1:11" x14ac:dyDescent="0.2">
      <c r="A27" s="192"/>
      <c r="B27" s="241" t="s">
        <v>21</v>
      </c>
      <c r="C27" s="113"/>
      <c r="D27" s="113"/>
      <c r="E27" s="113"/>
      <c r="F27" s="114"/>
      <c r="G27" s="111"/>
      <c r="H27" s="112"/>
      <c r="I27" s="31" t="s">
        <v>18</v>
      </c>
      <c r="J27" s="34">
        <v>36</v>
      </c>
      <c r="K27" s="33" t="str">
        <f>IF(G27&gt;=1,G27*J27,"")</f>
        <v/>
      </c>
    </row>
    <row r="28" spans="1:11" ht="17.100000000000001" customHeight="1" thickBot="1" x14ac:dyDescent="0.25">
      <c r="A28" s="192"/>
      <c r="B28" s="4"/>
      <c r="C28" s="193" t="s">
        <v>92</v>
      </c>
      <c r="D28" s="197"/>
      <c r="E28" s="197"/>
      <c r="F28" s="197"/>
      <c r="G28" s="197"/>
      <c r="H28" s="197"/>
      <c r="I28" s="198"/>
      <c r="J28" s="35">
        <v>87550</v>
      </c>
      <c r="K28" s="33" t="str">
        <f>IF(B28="yes",J28, "")</f>
        <v/>
      </c>
    </row>
    <row r="29" spans="1:11" ht="18" customHeight="1" x14ac:dyDescent="0.2">
      <c r="A29" s="220" t="s">
        <v>22</v>
      </c>
      <c r="B29" s="5"/>
      <c r="C29" s="170" t="s">
        <v>15</v>
      </c>
      <c r="D29" s="171"/>
      <c r="E29" s="171"/>
      <c r="F29" s="171"/>
      <c r="G29" s="171"/>
      <c r="H29" s="171"/>
      <c r="I29" s="172"/>
      <c r="J29" s="38">
        <v>10347</v>
      </c>
      <c r="K29" s="39" t="str">
        <f t="shared" ref="K29:K33" si="0">IF(B29="yes", J29, "")</f>
        <v/>
      </c>
    </row>
    <row r="30" spans="1:11" ht="18" customHeight="1" x14ac:dyDescent="0.2">
      <c r="A30" s="192"/>
      <c r="B30" s="236"/>
      <c r="C30" s="202" t="s">
        <v>23</v>
      </c>
      <c r="D30" s="199"/>
      <c r="E30" s="199"/>
      <c r="F30" s="232"/>
      <c r="G30" s="233"/>
      <c r="H30" s="142" t="s">
        <v>24</v>
      </c>
      <c r="I30" s="163"/>
      <c r="J30" s="40">
        <v>4367</v>
      </c>
      <c r="K30" s="33" t="str">
        <f>IF(F30&gt;=0.001,F30*J30,"")</f>
        <v/>
      </c>
    </row>
    <row r="31" spans="1:11" ht="18" customHeight="1" x14ac:dyDescent="0.2">
      <c r="A31" s="192"/>
      <c r="B31" s="237"/>
      <c r="C31" s="238"/>
      <c r="D31" s="239"/>
      <c r="E31" s="239"/>
      <c r="F31" s="234"/>
      <c r="G31" s="235"/>
      <c r="H31" s="240" t="s">
        <v>25</v>
      </c>
      <c r="I31" s="196"/>
      <c r="J31" s="41">
        <v>0.43</v>
      </c>
      <c r="K31" s="33" t="str">
        <f>IF(F31&gt;=0.001,F31*J31,"")</f>
        <v/>
      </c>
    </row>
    <row r="32" spans="1:11" ht="13.5" thickBot="1" x14ac:dyDescent="0.25">
      <c r="A32" s="192"/>
      <c r="B32" s="3"/>
      <c r="C32" s="142" t="s">
        <v>92</v>
      </c>
      <c r="D32" s="162"/>
      <c r="E32" s="162"/>
      <c r="F32" s="221"/>
      <c r="G32" s="221"/>
      <c r="H32" s="162"/>
      <c r="I32" s="163"/>
      <c r="J32" s="24">
        <v>87550</v>
      </c>
      <c r="K32" s="33" t="str">
        <f t="shared" si="0"/>
        <v/>
      </c>
    </row>
    <row r="33" spans="1:11" s="43" customFormat="1" ht="18" customHeight="1" x14ac:dyDescent="0.2">
      <c r="A33" s="151" t="s">
        <v>26</v>
      </c>
      <c r="B33" s="7"/>
      <c r="C33" s="170" t="s">
        <v>15</v>
      </c>
      <c r="D33" s="171"/>
      <c r="E33" s="171"/>
      <c r="F33" s="171"/>
      <c r="G33" s="171"/>
      <c r="H33" s="171"/>
      <c r="I33" s="172"/>
      <c r="J33" s="38">
        <v>10347</v>
      </c>
      <c r="K33" s="39" t="str">
        <f t="shared" si="0"/>
        <v/>
      </c>
    </row>
    <row r="34" spans="1:11" ht="18.600000000000001" customHeight="1" x14ac:dyDescent="0.2">
      <c r="A34" s="152"/>
      <c r="B34" s="242"/>
      <c r="C34" s="202" t="s">
        <v>27</v>
      </c>
      <c r="D34" s="199"/>
      <c r="E34" s="199"/>
      <c r="F34" s="232"/>
      <c r="G34" s="233"/>
      <c r="H34" s="193" t="s">
        <v>24</v>
      </c>
      <c r="I34" s="198"/>
      <c r="J34" s="40">
        <v>4367</v>
      </c>
      <c r="K34" s="33" t="str">
        <f>IF(F34&gt;=0.001,F34*J34,"")</f>
        <v/>
      </c>
    </row>
    <row r="35" spans="1:11" ht="18.600000000000001" customHeight="1" x14ac:dyDescent="0.2">
      <c r="A35" s="152"/>
      <c r="B35" s="243"/>
      <c r="C35" s="238"/>
      <c r="D35" s="239"/>
      <c r="E35" s="239"/>
      <c r="F35" s="234"/>
      <c r="G35" s="235"/>
      <c r="H35" s="44" t="s">
        <v>28</v>
      </c>
      <c r="I35" s="45"/>
      <c r="J35" s="41">
        <v>0.43</v>
      </c>
      <c r="K35" s="33" t="str">
        <f>IF(F35&gt;=0.001,F35*J35,"")</f>
        <v/>
      </c>
    </row>
    <row r="36" spans="1:11" ht="18" customHeight="1" thickBot="1" x14ac:dyDescent="0.25">
      <c r="A36" s="153"/>
      <c r="B36" s="6"/>
      <c r="C36" s="229" t="s">
        <v>92</v>
      </c>
      <c r="D36" s="230"/>
      <c r="E36" s="230"/>
      <c r="F36" s="230"/>
      <c r="G36" s="230"/>
      <c r="H36" s="230"/>
      <c r="I36" s="231"/>
      <c r="J36" s="42">
        <v>87550</v>
      </c>
      <c r="K36" s="37" t="str">
        <f t="shared" ref="K36:K52" si="1">IF(B36="yes", J36, "")</f>
        <v/>
      </c>
    </row>
    <row r="37" spans="1:11" ht="15.95" customHeight="1" x14ac:dyDescent="0.2">
      <c r="A37" s="192" t="s">
        <v>29</v>
      </c>
      <c r="B37" s="8"/>
      <c r="C37" s="203" t="s">
        <v>30</v>
      </c>
      <c r="D37" s="195"/>
      <c r="E37" s="195"/>
      <c r="F37" s="204"/>
      <c r="G37" s="205"/>
      <c r="H37" s="195" t="s">
        <v>31</v>
      </c>
      <c r="I37" s="206"/>
      <c r="J37" s="46">
        <v>4088</v>
      </c>
      <c r="K37" s="47" t="str">
        <f>IF(F37&gt;=0.001,F37*J37,"")</f>
        <v/>
      </c>
    </row>
    <row r="38" spans="1:11" ht="27" customHeight="1" x14ac:dyDescent="0.2">
      <c r="A38" s="192"/>
      <c r="B38" s="9"/>
      <c r="C38" s="193" t="s">
        <v>95</v>
      </c>
      <c r="D38" s="194"/>
      <c r="E38" s="194"/>
      <c r="F38" s="195"/>
      <c r="G38" s="195"/>
      <c r="H38" s="194"/>
      <c r="I38" s="196"/>
      <c r="J38" s="24">
        <v>4356</v>
      </c>
      <c r="K38" s="33" t="str">
        <f t="shared" si="1"/>
        <v/>
      </c>
    </row>
    <row r="39" spans="1:11" ht="27" customHeight="1" x14ac:dyDescent="0.2">
      <c r="A39" s="192"/>
      <c r="B39" s="9"/>
      <c r="C39" s="142" t="s">
        <v>107</v>
      </c>
      <c r="D39" s="118"/>
      <c r="E39" s="118"/>
      <c r="F39" s="118"/>
      <c r="G39" s="118"/>
      <c r="H39" s="118"/>
      <c r="I39" s="119"/>
      <c r="J39" s="24" t="s">
        <v>88</v>
      </c>
      <c r="K39" s="33"/>
    </row>
    <row r="40" spans="1:11" ht="15.95" customHeight="1" x14ac:dyDescent="0.2">
      <c r="A40" s="192"/>
      <c r="B40" s="9"/>
      <c r="C40" s="193" t="s">
        <v>93</v>
      </c>
      <c r="D40" s="197"/>
      <c r="E40" s="197"/>
      <c r="F40" s="197"/>
      <c r="G40" s="197"/>
      <c r="H40" s="197"/>
      <c r="I40" s="198"/>
      <c r="J40" s="24">
        <v>5496</v>
      </c>
      <c r="K40" s="33" t="str">
        <f t="shared" si="1"/>
        <v/>
      </c>
    </row>
    <row r="41" spans="1:11" ht="15.95" customHeight="1" x14ac:dyDescent="0.2">
      <c r="A41" s="192"/>
      <c r="B41" s="9"/>
      <c r="C41" s="193" t="s">
        <v>108</v>
      </c>
      <c r="D41" s="194"/>
      <c r="E41" s="194"/>
      <c r="F41" s="194"/>
      <c r="G41" s="194"/>
      <c r="H41" s="194"/>
      <c r="I41" s="196"/>
      <c r="J41" s="24">
        <v>6911</v>
      </c>
      <c r="K41" s="33" t="str">
        <f t="shared" si="1"/>
        <v/>
      </c>
    </row>
    <row r="42" spans="1:11" ht="15.95" customHeight="1" x14ac:dyDescent="0.2">
      <c r="A42" s="192"/>
      <c r="B42" s="9"/>
      <c r="C42" s="193" t="s">
        <v>32</v>
      </c>
      <c r="D42" s="194"/>
      <c r="E42" s="194"/>
      <c r="F42" s="194"/>
      <c r="G42" s="194"/>
      <c r="H42" s="194"/>
      <c r="I42" s="196"/>
      <c r="J42" s="24">
        <v>2955</v>
      </c>
      <c r="K42" s="33" t="str">
        <f t="shared" si="1"/>
        <v/>
      </c>
    </row>
    <row r="43" spans="1:11" ht="12.75" customHeight="1" x14ac:dyDescent="0.2">
      <c r="A43" s="192"/>
      <c r="B43" s="207"/>
      <c r="C43" s="209" t="s">
        <v>96</v>
      </c>
      <c r="D43" s="210"/>
      <c r="E43" s="48"/>
      <c r="F43" s="48"/>
      <c r="G43" s="48"/>
      <c r="H43" s="48"/>
      <c r="I43" s="49"/>
      <c r="J43" s="24">
        <v>3883</v>
      </c>
      <c r="K43" s="33" t="str">
        <f t="shared" si="1"/>
        <v/>
      </c>
    </row>
    <row r="44" spans="1:11" ht="21.75" customHeight="1" x14ac:dyDescent="0.2">
      <c r="A44" s="192"/>
      <c r="B44" s="208"/>
      <c r="C44" s="203"/>
      <c r="D44" s="195"/>
      <c r="E44" s="99" t="s">
        <v>33</v>
      </c>
      <c r="F44" s="176"/>
      <c r="G44" s="177"/>
      <c r="H44" s="211" t="s">
        <v>34</v>
      </c>
      <c r="I44" s="212"/>
      <c r="J44" s="50">
        <v>687</v>
      </c>
      <c r="K44" s="33" t="str">
        <f>IF(F44&gt;=1,F44*J44,"")</f>
        <v/>
      </c>
    </row>
    <row r="45" spans="1:11" ht="15.95" customHeight="1" x14ac:dyDescent="0.2">
      <c r="A45" s="192"/>
      <c r="B45" s="9"/>
      <c r="C45" s="199" t="s">
        <v>97</v>
      </c>
      <c r="D45" s="199"/>
      <c r="E45" s="199"/>
      <c r="F45" s="200"/>
      <c r="G45" s="200"/>
      <c r="H45" s="199"/>
      <c r="I45" s="201"/>
      <c r="J45" s="24">
        <v>4410</v>
      </c>
      <c r="K45" s="33" t="str">
        <f t="shared" si="1"/>
        <v/>
      </c>
    </row>
    <row r="46" spans="1:11" ht="15.95" customHeight="1" x14ac:dyDescent="0.2">
      <c r="A46" s="192"/>
      <c r="B46" s="9"/>
      <c r="C46" s="142" t="s">
        <v>98</v>
      </c>
      <c r="D46" s="118"/>
      <c r="E46" s="118"/>
      <c r="F46" s="118"/>
      <c r="G46" s="118"/>
      <c r="H46" s="118"/>
      <c r="I46" s="119"/>
      <c r="J46" s="24">
        <v>38762</v>
      </c>
      <c r="K46" s="33" t="str">
        <f t="shared" si="1"/>
        <v/>
      </c>
    </row>
    <row r="47" spans="1:11" ht="15.95" customHeight="1" x14ac:dyDescent="0.2">
      <c r="A47" s="192"/>
      <c r="B47" s="9"/>
      <c r="C47" s="142" t="s">
        <v>99</v>
      </c>
      <c r="D47" s="118"/>
      <c r="E47" s="118"/>
      <c r="F47" s="118"/>
      <c r="G47" s="118"/>
      <c r="H47" s="118"/>
      <c r="I47" s="119"/>
      <c r="J47" s="24">
        <v>21000</v>
      </c>
      <c r="K47" s="33" t="str">
        <f t="shared" si="1"/>
        <v/>
      </c>
    </row>
    <row r="48" spans="1:11" ht="15.95" customHeight="1" x14ac:dyDescent="0.2">
      <c r="A48" s="192"/>
      <c r="B48" s="9"/>
      <c r="C48" s="142" t="s">
        <v>35</v>
      </c>
      <c r="D48" s="118"/>
      <c r="E48" s="118"/>
      <c r="F48" s="118"/>
      <c r="G48" s="118"/>
      <c r="H48" s="118"/>
      <c r="I48" s="119"/>
      <c r="J48" s="24">
        <v>34713</v>
      </c>
      <c r="K48" s="33" t="str">
        <f t="shared" si="1"/>
        <v/>
      </c>
    </row>
    <row r="49" spans="1:11" ht="15.95" customHeight="1" x14ac:dyDescent="0.2">
      <c r="A49" s="192"/>
      <c r="B49" s="9"/>
      <c r="C49" s="142" t="s">
        <v>36</v>
      </c>
      <c r="D49" s="118"/>
      <c r="E49" s="118"/>
      <c r="F49" s="118"/>
      <c r="G49" s="118"/>
      <c r="H49" s="118"/>
      <c r="I49" s="119"/>
      <c r="J49" s="24">
        <v>2108</v>
      </c>
      <c r="K49" s="33" t="str">
        <f t="shared" si="1"/>
        <v/>
      </c>
    </row>
    <row r="50" spans="1:11" ht="15.95" customHeight="1" x14ac:dyDescent="0.2">
      <c r="A50" s="192"/>
      <c r="B50" s="9"/>
      <c r="C50" s="142" t="s">
        <v>94</v>
      </c>
      <c r="D50" s="118"/>
      <c r="E50" s="118"/>
      <c r="F50" s="118"/>
      <c r="G50" s="118"/>
      <c r="H50" s="118"/>
      <c r="I50" s="119"/>
      <c r="J50" s="24">
        <v>27773</v>
      </c>
      <c r="K50" s="33" t="str">
        <f t="shared" si="1"/>
        <v/>
      </c>
    </row>
    <row r="51" spans="1:11" ht="28.5" customHeight="1" x14ac:dyDescent="0.2">
      <c r="A51" s="192"/>
      <c r="B51" s="9"/>
      <c r="C51" s="142" t="s">
        <v>37</v>
      </c>
      <c r="D51" s="118"/>
      <c r="E51" s="118"/>
      <c r="F51" s="118"/>
      <c r="G51" s="118"/>
      <c r="H51" s="118"/>
      <c r="I51" s="119"/>
      <c r="J51" s="24">
        <v>8686</v>
      </c>
      <c r="K51" s="33" t="str">
        <f t="shared" si="1"/>
        <v/>
      </c>
    </row>
    <row r="52" spans="1:11" ht="27" customHeight="1" thickBot="1" x14ac:dyDescent="0.25">
      <c r="A52" s="192"/>
      <c r="B52" s="9"/>
      <c r="C52" s="202" t="s">
        <v>38</v>
      </c>
      <c r="D52" s="199"/>
      <c r="E52" s="199"/>
      <c r="F52" s="199"/>
      <c r="G52" s="199"/>
      <c r="H52" s="199"/>
      <c r="I52" s="201"/>
      <c r="J52" s="26">
        <v>8686</v>
      </c>
      <c r="K52" s="59" t="str">
        <f t="shared" si="1"/>
        <v/>
      </c>
    </row>
    <row r="53" spans="1:11" ht="18.75" customHeight="1" thickBot="1" x14ac:dyDescent="0.25">
      <c r="A53" s="120" t="s">
        <v>101</v>
      </c>
      <c r="B53" s="121"/>
      <c r="C53" s="121"/>
      <c r="D53" s="121"/>
      <c r="E53" s="121"/>
      <c r="F53" s="121"/>
      <c r="G53" s="121"/>
      <c r="H53" s="121"/>
      <c r="I53" s="121"/>
      <c r="J53" s="311"/>
      <c r="K53" s="76">
        <f>SUM(K22,K24:K52)</f>
        <v>0</v>
      </c>
    </row>
    <row r="54" spans="1:11" ht="0.75" customHeight="1" x14ac:dyDescent="0.2">
      <c r="A54" s="51"/>
      <c r="B54" s="51"/>
      <c r="C54" s="51"/>
      <c r="D54" s="51"/>
      <c r="E54" s="51"/>
      <c r="F54" s="51"/>
      <c r="G54" s="51"/>
      <c r="H54" s="51"/>
      <c r="I54" s="51"/>
      <c r="J54" s="306"/>
      <c r="K54" s="81"/>
    </row>
    <row r="55" spans="1:11" ht="16.5" customHeight="1" thickBot="1" x14ac:dyDescent="0.25">
      <c r="A55" s="51"/>
      <c r="B55" s="51"/>
      <c r="C55" s="51"/>
      <c r="D55" s="51"/>
      <c r="E55" s="51"/>
      <c r="F55" s="51"/>
      <c r="G55" s="51"/>
      <c r="H55" s="51"/>
      <c r="I55" s="51"/>
      <c r="J55" s="306"/>
      <c r="K55" s="81"/>
    </row>
    <row r="56" spans="1:11" ht="21.6" customHeight="1" thickBot="1" x14ac:dyDescent="0.25">
      <c r="A56" s="132" t="s">
        <v>39</v>
      </c>
      <c r="B56" s="133"/>
      <c r="C56" s="133"/>
      <c r="D56" s="133"/>
      <c r="E56" s="133"/>
      <c r="F56" s="133"/>
      <c r="G56" s="133"/>
      <c r="H56" s="133"/>
      <c r="I56" s="133"/>
      <c r="J56" s="133"/>
      <c r="K56" s="134"/>
    </row>
    <row r="57" spans="1:11" ht="17.45" customHeight="1" x14ac:dyDescent="0.2">
      <c r="A57" s="220" t="s">
        <v>13</v>
      </c>
      <c r="B57" s="140" t="s">
        <v>14</v>
      </c>
      <c r="C57" s="140"/>
      <c r="D57" s="140"/>
      <c r="E57" s="140"/>
      <c r="F57" s="140"/>
      <c r="G57" s="140"/>
      <c r="H57" s="140"/>
      <c r="I57" s="140"/>
      <c r="J57" s="140"/>
      <c r="K57" s="276"/>
    </row>
    <row r="58" spans="1:11" ht="17.45" customHeight="1" x14ac:dyDescent="0.2">
      <c r="A58" s="192"/>
      <c r="B58" s="9"/>
      <c r="C58" s="277" t="s">
        <v>15</v>
      </c>
      <c r="D58" s="278"/>
      <c r="E58" s="278"/>
      <c r="F58" s="278"/>
      <c r="G58" s="278"/>
      <c r="H58" s="278"/>
      <c r="I58" s="279"/>
      <c r="J58" s="29">
        <v>15450</v>
      </c>
      <c r="K58" s="82" t="str">
        <f>IF(B58="yes", J58, "")</f>
        <v/>
      </c>
    </row>
    <row r="59" spans="1:11" ht="17.45" customHeight="1" x14ac:dyDescent="0.2">
      <c r="A59" s="192"/>
      <c r="B59" s="197" t="s">
        <v>40</v>
      </c>
      <c r="C59" s="197"/>
      <c r="D59" s="197"/>
      <c r="E59" s="197"/>
      <c r="F59" s="197"/>
      <c r="G59" s="197"/>
      <c r="H59" s="197"/>
      <c r="I59" s="197"/>
      <c r="J59" s="197"/>
      <c r="K59" s="217"/>
    </row>
    <row r="60" spans="1:11" ht="15" customHeight="1" x14ac:dyDescent="0.2">
      <c r="A60" s="192"/>
      <c r="B60" s="113" t="s">
        <v>17</v>
      </c>
      <c r="C60" s="113"/>
      <c r="D60" s="113"/>
      <c r="E60" s="113"/>
      <c r="F60" s="114"/>
      <c r="G60" s="283"/>
      <c r="H60" s="284"/>
      <c r="I60" s="52" t="s">
        <v>18</v>
      </c>
      <c r="J60" s="53">
        <v>442</v>
      </c>
      <c r="K60" s="33" t="str">
        <f>IF(G60&gt;=1,G60*J60,"")</f>
        <v/>
      </c>
    </row>
    <row r="61" spans="1:11" ht="15" customHeight="1" x14ac:dyDescent="0.2">
      <c r="A61" s="192"/>
      <c r="B61" s="113" t="s">
        <v>19</v>
      </c>
      <c r="C61" s="113"/>
      <c r="D61" s="113"/>
      <c r="E61" s="113"/>
      <c r="F61" s="114"/>
      <c r="G61" s="283"/>
      <c r="H61" s="284"/>
      <c r="I61" s="52" t="s">
        <v>18</v>
      </c>
      <c r="J61" s="53">
        <v>220</v>
      </c>
      <c r="K61" s="33" t="str">
        <f>IF(G61&gt;=1,G61*J61,"")</f>
        <v/>
      </c>
    </row>
    <row r="62" spans="1:11" ht="15" customHeight="1" x14ac:dyDescent="0.2">
      <c r="A62" s="192"/>
      <c r="B62" s="113" t="s">
        <v>20</v>
      </c>
      <c r="C62" s="113"/>
      <c r="D62" s="113"/>
      <c r="E62" s="113"/>
      <c r="F62" s="114"/>
      <c r="G62" s="283"/>
      <c r="H62" s="284"/>
      <c r="I62" s="52" t="s">
        <v>18</v>
      </c>
      <c r="J62" s="53">
        <v>155</v>
      </c>
      <c r="K62" s="33" t="str">
        <f>IF(G62&gt;=1,G62*J62,"")</f>
        <v/>
      </c>
    </row>
    <row r="63" spans="1:11" ht="15" customHeight="1" x14ac:dyDescent="0.2">
      <c r="A63" s="192"/>
      <c r="B63" s="113" t="s">
        <v>21</v>
      </c>
      <c r="C63" s="113"/>
      <c r="D63" s="113"/>
      <c r="E63" s="113"/>
      <c r="F63" s="114"/>
      <c r="G63" s="283"/>
      <c r="H63" s="284"/>
      <c r="I63" s="52" t="s">
        <v>18</v>
      </c>
      <c r="J63" s="53">
        <v>93</v>
      </c>
      <c r="K63" s="33" t="str">
        <f>IF(G63&gt;=1,G63*J63,"")</f>
        <v/>
      </c>
    </row>
    <row r="64" spans="1:11" ht="17.100000000000001" customHeight="1" thickBot="1" x14ac:dyDescent="0.25">
      <c r="A64" s="192"/>
      <c r="B64" s="9"/>
      <c r="C64" s="209" t="s">
        <v>92</v>
      </c>
      <c r="D64" s="213"/>
      <c r="E64" s="213"/>
      <c r="F64" s="213"/>
      <c r="G64" s="213"/>
      <c r="H64" s="213"/>
      <c r="I64" s="214"/>
      <c r="J64" s="26">
        <v>123600</v>
      </c>
      <c r="K64" s="83" t="str">
        <f>IF(B64="yes", J64, "")</f>
        <v/>
      </c>
    </row>
    <row r="65" spans="1:11" ht="17.100000000000001" customHeight="1" x14ac:dyDescent="0.2">
      <c r="A65" s="181" t="s">
        <v>41</v>
      </c>
      <c r="B65" s="10"/>
      <c r="C65" s="171" t="s">
        <v>15</v>
      </c>
      <c r="D65" s="171"/>
      <c r="E65" s="171"/>
      <c r="F65" s="171"/>
      <c r="G65" s="171"/>
      <c r="H65" s="171"/>
      <c r="I65" s="172"/>
      <c r="J65" s="38">
        <v>15450</v>
      </c>
      <c r="K65" s="84" t="str">
        <f>IF(B65="yes", J65, "")</f>
        <v/>
      </c>
    </row>
    <row r="66" spans="1:11" ht="15.95" customHeight="1" x14ac:dyDescent="0.2">
      <c r="A66" s="152"/>
      <c r="B66" s="216" t="s">
        <v>40</v>
      </c>
      <c r="C66" s="197"/>
      <c r="D66" s="197"/>
      <c r="E66" s="197"/>
      <c r="F66" s="197"/>
      <c r="G66" s="197"/>
      <c r="H66" s="197"/>
      <c r="I66" s="197"/>
      <c r="J66" s="197"/>
      <c r="K66" s="217"/>
    </row>
    <row r="67" spans="1:11" s="54" customFormat="1" ht="15.95" customHeight="1" x14ac:dyDescent="0.2">
      <c r="A67" s="182"/>
      <c r="B67" s="11"/>
      <c r="C67" s="113" t="s">
        <v>17</v>
      </c>
      <c r="D67" s="113"/>
      <c r="E67" s="113"/>
      <c r="F67" s="114"/>
      <c r="G67" s="115"/>
      <c r="H67" s="116"/>
      <c r="I67" s="31" t="s">
        <v>18</v>
      </c>
      <c r="J67" s="40">
        <v>294</v>
      </c>
      <c r="K67" s="33" t="str">
        <f>IF(G67&gt;=1,G67*J67,"")</f>
        <v/>
      </c>
    </row>
    <row r="68" spans="1:11" s="54" customFormat="1" ht="15.95" customHeight="1" x14ac:dyDescent="0.2">
      <c r="A68" s="182"/>
      <c r="B68" s="11"/>
      <c r="C68" s="113" t="s">
        <v>19</v>
      </c>
      <c r="D68" s="113"/>
      <c r="E68" s="113"/>
      <c r="F68" s="114"/>
      <c r="G68" s="115"/>
      <c r="H68" s="116"/>
      <c r="I68" s="31" t="s">
        <v>18</v>
      </c>
      <c r="J68" s="40">
        <v>147</v>
      </c>
      <c r="K68" s="33" t="str">
        <f>IF(G68&gt;=1,G68*J68,"")</f>
        <v/>
      </c>
    </row>
    <row r="69" spans="1:11" s="54" customFormat="1" ht="15.95" customHeight="1" x14ac:dyDescent="0.2">
      <c r="A69" s="182"/>
      <c r="B69" s="11"/>
      <c r="C69" s="113" t="s">
        <v>20</v>
      </c>
      <c r="D69" s="113"/>
      <c r="E69" s="113"/>
      <c r="F69" s="114"/>
      <c r="G69" s="115"/>
      <c r="H69" s="116"/>
      <c r="I69" s="31" t="s">
        <v>18</v>
      </c>
      <c r="J69" s="40">
        <v>103</v>
      </c>
      <c r="K69" s="33" t="str">
        <f>IF(G69&gt;=1,G69*J69,"")</f>
        <v/>
      </c>
    </row>
    <row r="70" spans="1:11" s="54" customFormat="1" ht="15.95" customHeight="1" x14ac:dyDescent="0.2">
      <c r="A70" s="182"/>
      <c r="B70" s="11"/>
      <c r="C70" s="113" t="s">
        <v>21</v>
      </c>
      <c r="D70" s="113"/>
      <c r="E70" s="113"/>
      <c r="F70" s="114"/>
      <c r="G70" s="115"/>
      <c r="H70" s="116"/>
      <c r="I70" s="31" t="s">
        <v>18</v>
      </c>
      <c r="J70" s="40">
        <v>53</v>
      </c>
      <c r="K70" s="33" t="str">
        <f>IF(G70&gt;=1,G70*J70,"")</f>
        <v/>
      </c>
    </row>
    <row r="71" spans="1:11" s="54" customFormat="1" ht="15.95" customHeight="1" thickBot="1" x14ac:dyDescent="0.25">
      <c r="A71" s="215"/>
      <c r="B71" s="78"/>
      <c r="C71" s="144" t="s">
        <v>92</v>
      </c>
      <c r="D71" s="136"/>
      <c r="E71" s="136"/>
      <c r="F71" s="136"/>
      <c r="G71" s="136"/>
      <c r="H71" s="136"/>
      <c r="I71" s="138"/>
      <c r="J71" s="42">
        <v>123600</v>
      </c>
      <c r="K71" s="85" t="str">
        <f>IF(B71="yes", J71, "")</f>
        <v/>
      </c>
    </row>
    <row r="72" spans="1:11" ht="15.6" customHeight="1" x14ac:dyDescent="0.2">
      <c r="A72" s="181" t="s">
        <v>42</v>
      </c>
      <c r="B72" s="10"/>
      <c r="C72" s="171" t="s">
        <v>15</v>
      </c>
      <c r="D72" s="171"/>
      <c r="E72" s="171"/>
      <c r="F72" s="171"/>
      <c r="G72" s="175"/>
      <c r="H72" s="175"/>
      <c r="I72" s="172"/>
      <c r="J72" s="38">
        <v>15450</v>
      </c>
      <c r="K72" s="84" t="str">
        <f>IF(B72="yes", J72, "")</f>
        <v/>
      </c>
    </row>
    <row r="73" spans="1:11" ht="15.6" customHeight="1" x14ac:dyDescent="0.2">
      <c r="A73" s="182"/>
      <c r="B73" s="11"/>
      <c r="C73" s="218" t="s">
        <v>43</v>
      </c>
      <c r="D73" s="218"/>
      <c r="E73" s="218"/>
      <c r="F73" s="218"/>
      <c r="G73" s="183"/>
      <c r="H73" s="184"/>
      <c r="I73" s="55" t="s">
        <v>44</v>
      </c>
      <c r="J73" s="100">
        <v>12.81</v>
      </c>
      <c r="K73" s="33" t="str">
        <f>IF(G73&gt;=0.01,G73*J73,"")</f>
        <v/>
      </c>
    </row>
    <row r="74" spans="1:11" ht="18" customHeight="1" x14ac:dyDescent="0.2">
      <c r="A74" s="182"/>
      <c r="B74" s="11"/>
      <c r="C74" s="219" t="s">
        <v>45</v>
      </c>
      <c r="D74" s="219"/>
      <c r="E74" s="219"/>
      <c r="F74" s="219"/>
      <c r="G74" s="183"/>
      <c r="H74" s="184"/>
      <c r="I74" s="55" t="s">
        <v>44</v>
      </c>
      <c r="J74" s="100">
        <v>3.84</v>
      </c>
      <c r="K74" s="33" t="str">
        <f>IF(G74&gt;=0.01,G74*J74,"")</f>
        <v/>
      </c>
    </row>
    <row r="75" spans="1:11" ht="18.600000000000001" customHeight="1" x14ac:dyDescent="0.2">
      <c r="A75" s="182"/>
      <c r="B75" s="11"/>
      <c r="C75" s="218" t="s">
        <v>46</v>
      </c>
      <c r="D75" s="218"/>
      <c r="E75" s="218"/>
      <c r="F75" s="218"/>
      <c r="G75" s="183"/>
      <c r="H75" s="184"/>
      <c r="I75" s="55" t="s">
        <v>44</v>
      </c>
      <c r="J75" s="100">
        <v>12.81</v>
      </c>
      <c r="K75" s="33" t="str">
        <f>IF(G75&gt;=0.01,G75*J75,"")</f>
        <v/>
      </c>
    </row>
    <row r="76" spans="1:11" ht="27" customHeight="1" x14ac:dyDescent="0.2">
      <c r="A76" s="182"/>
      <c r="B76" s="11"/>
      <c r="C76" s="219" t="s">
        <v>47</v>
      </c>
      <c r="D76" s="219"/>
      <c r="E76" s="219"/>
      <c r="F76" s="219"/>
      <c r="G76" s="183"/>
      <c r="H76" s="184"/>
      <c r="I76" s="55" t="s">
        <v>44</v>
      </c>
      <c r="J76" s="100">
        <v>3.84</v>
      </c>
      <c r="K76" s="33" t="str">
        <f>IF(G76&gt;=0.01,G76*J76,"")</f>
        <v/>
      </c>
    </row>
    <row r="77" spans="1:11" ht="18.600000000000001" customHeight="1" thickBot="1" x14ac:dyDescent="0.25">
      <c r="A77" s="182"/>
      <c r="B77" s="12"/>
      <c r="C77" s="185" t="s">
        <v>92</v>
      </c>
      <c r="D77" s="186"/>
      <c r="E77" s="186"/>
      <c r="F77" s="186"/>
      <c r="G77" s="186"/>
      <c r="H77" s="186"/>
      <c r="I77" s="187"/>
      <c r="J77" s="101">
        <v>123600</v>
      </c>
      <c r="K77" s="83" t="str">
        <f>IF(B77="yes", J77, "")</f>
        <v/>
      </c>
    </row>
    <row r="78" spans="1:11" ht="16.5" customHeight="1" x14ac:dyDescent="0.2">
      <c r="A78" s="181" t="s">
        <v>26</v>
      </c>
      <c r="B78" s="10"/>
      <c r="C78" s="190" t="s">
        <v>15</v>
      </c>
      <c r="D78" s="190"/>
      <c r="E78" s="190"/>
      <c r="F78" s="190"/>
      <c r="G78" s="190"/>
      <c r="H78" s="190"/>
      <c r="I78" s="191"/>
      <c r="J78" s="38">
        <v>15450</v>
      </c>
      <c r="K78" s="84" t="str">
        <f>IF(B78="yes", J78, "")</f>
        <v/>
      </c>
    </row>
    <row r="79" spans="1:11" ht="16.5" customHeight="1" x14ac:dyDescent="0.2">
      <c r="A79" s="182"/>
      <c r="B79" s="11"/>
      <c r="C79" s="113" t="s">
        <v>17</v>
      </c>
      <c r="D79" s="113"/>
      <c r="E79" s="113"/>
      <c r="F79" s="114"/>
      <c r="G79" s="115"/>
      <c r="H79" s="116"/>
      <c r="I79" s="31" t="s">
        <v>18</v>
      </c>
      <c r="J79" s="40">
        <v>442</v>
      </c>
      <c r="K79" s="86" t="str">
        <f>IF(G79&gt;=1,G79*J79,"")</f>
        <v/>
      </c>
    </row>
    <row r="80" spans="1:11" ht="16.5" customHeight="1" x14ac:dyDescent="0.2">
      <c r="A80" s="182"/>
      <c r="B80" s="11"/>
      <c r="C80" s="113" t="s">
        <v>19</v>
      </c>
      <c r="D80" s="113"/>
      <c r="E80" s="113"/>
      <c r="F80" s="114"/>
      <c r="G80" s="115"/>
      <c r="H80" s="116"/>
      <c r="I80" s="31" t="s">
        <v>18</v>
      </c>
      <c r="J80" s="40">
        <v>200</v>
      </c>
      <c r="K80" s="86" t="str">
        <f t="shared" ref="K80:K82" si="2">IF(G80&gt;=1,G80*J80,"")</f>
        <v/>
      </c>
    </row>
    <row r="81" spans="1:11" ht="16.5" customHeight="1" x14ac:dyDescent="0.2">
      <c r="A81" s="182"/>
      <c r="B81" s="11"/>
      <c r="C81" s="113" t="s">
        <v>20</v>
      </c>
      <c r="D81" s="113"/>
      <c r="E81" s="113"/>
      <c r="F81" s="114"/>
      <c r="G81" s="115"/>
      <c r="H81" s="116"/>
      <c r="I81" s="31" t="s">
        <v>18</v>
      </c>
      <c r="J81" s="40">
        <v>155</v>
      </c>
      <c r="K81" s="86" t="str">
        <f t="shared" si="2"/>
        <v/>
      </c>
    </row>
    <row r="82" spans="1:11" ht="16.5" customHeight="1" x14ac:dyDescent="0.2">
      <c r="A82" s="182"/>
      <c r="B82" s="11"/>
      <c r="C82" s="113" t="s">
        <v>21</v>
      </c>
      <c r="D82" s="113"/>
      <c r="E82" s="113"/>
      <c r="F82" s="114"/>
      <c r="G82" s="115"/>
      <c r="H82" s="116"/>
      <c r="I82" s="31" t="s">
        <v>18</v>
      </c>
      <c r="J82" s="40">
        <v>90</v>
      </c>
      <c r="K82" s="86" t="str">
        <f t="shared" si="2"/>
        <v/>
      </c>
    </row>
    <row r="83" spans="1:11" ht="16.5" customHeight="1" x14ac:dyDescent="0.2">
      <c r="A83" s="182"/>
      <c r="B83" s="11"/>
      <c r="C83" s="194" t="s">
        <v>43</v>
      </c>
      <c r="D83" s="194"/>
      <c r="E83" s="194"/>
      <c r="F83" s="194"/>
      <c r="G83" s="188"/>
      <c r="H83" s="189"/>
      <c r="I83" s="45" t="s">
        <v>44</v>
      </c>
      <c r="J83" s="41">
        <v>12.81</v>
      </c>
      <c r="K83" s="86" t="str">
        <f>IF(G83&gt;=0.01,G83*J83,"")</f>
        <v/>
      </c>
    </row>
    <row r="84" spans="1:11" ht="16.5" customHeight="1" x14ac:dyDescent="0.2">
      <c r="A84" s="182"/>
      <c r="B84" s="11"/>
      <c r="C84" s="194" t="s">
        <v>48</v>
      </c>
      <c r="D84" s="197"/>
      <c r="E84" s="197"/>
      <c r="F84" s="197"/>
      <c r="G84" s="188"/>
      <c r="H84" s="189"/>
      <c r="I84" s="45" t="s">
        <v>44</v>
      </c>
      <c r="J84" s="41">
        <v>3.84</v>
      </c>
      <c r="K84" s="86" t="str">
        <f t="shared" ref="K84:K86" si="3">IF(G84&gt;=0.01,G84*J84,"")</f>
        <v/>
      </c>
    </row>
    <row r="85" spans="1:11" ht="16.5" customHeight="1" x14ac:dyDescent="0.2">
      <c r="A85" s="182"/>
      <c r="B85" s="11"/>
      <c r="C85" s="194" t="s">
        <v>46</v>
      </c>
      <c r="D85" s="194"/>
      <c r="E85" s="194"/>
      <c r="F85" s="194"/>
      <c r="G85" s="188"/>
      <c r="H85" s="189"/>
      <c r="I85" s="45" t="s">
        <v>44</v>
      </c>
      <c r="J85" s="41">
        <v>12.81</v>
      </c>
      <c r="K85" s="86" t="str">
        <f t="shared" si="3"/>
        <v/>
      </c>
    </row>
    <row r="86" spans="1:11" ht="29.25" customHeight="1" x14ac:dyDescent="0.2">
      <c r="A86" s="182"/>
      <c r="B86" s="11"/>
      <c r="C86" s="194" t="s">
        <v>49</v>
      </c>
      <c r="D86" s="197"/>
      <c r="E86" s="197"/>
      <c r="F86" s="197"/>
      <c r="G86" s="188"/>
      <c r="H86" s="189"/>
      <c r="I86" s="45" t="s">
        <v>44</v>
      </c>
      <c r="J86" s="41">
        <v>3.84</v>
      </c>
      <c r="K86" s="86" t="str">
        <f t="shared" si="3"/>
        <v/>
      </c>
    </row>
    <row r="87" spans="1:11" ht="16.5" customHeight="1" thickBot="1" x14ac:dyDescent="0.25">
      <c r="A87" s="182"/>
      <c r="B87" s="12"/>
      <c r="C87" s="210" t="s">
        <v>92</v>
      </c>
      <c r="D87" s="213"/>
      <c r="E87" s="213"/>
      <c r="F87" s="213"/>
      <c r="G87" s="213"/>
      <c r="H87" s="213"/>
      <c r="I87" s="214"/>
      <c r="J87" s="26">
        <v>123600</v>
      </c>
      <c r="K87" s="83" t="str">
        <f t="shared" ref="K87:K94" si="4">IF(B87="yes", J87, "")</f>
        <v/>
      </c>
    </row>
    <row r="88" spans="1:11" ht="24.75" customHeight="1" x14ac:dyDescent="0.2">
      <c r="A88" s="181" t="s">
        <v>29</v>
      </c>
      <c r="B88" s="10"/>
      <c r="C88" s="140" t="s">
        <v>50</v>
      </c>
      <c r="D88" s="157"/>
      <c r="E88" s="157"/>
      <c r="F88" s="157"/>
      <c r="G88" s="157"/>
      <c r="H88" s="157"/>
      <c r="I88" s="158"/>
      <c r="J88" s="56">
        <v>5496</v>
      </c>
      <c r="K88" s="84" t="str">
        <f>IF(B88="yes", J88, "")</f>
        <v/>
      </c>
    </row>
    <row r="89" spans="1:11" ht="30.95" customHeight="1" x14ac:dyDescent="0.2">
      <c r="A89" s="152"/>
      <c r="B89" s="11"/>
      <c r="C89" s="118" t="s">
        <v>51</v>
      </c>
      <c r="D89" s="162"/>
      <c r="E89" s="162"/>
      <c r="F89" s="162"/>
      <c r="G89" s="162"/>
      <c r="H89" s="162"/>
      <c r="I89" s="163"/>
      <c r="J89" s="24">
        <v>5141</v>
      </c>
      <c r="K89" s="82" t="str">
        <f t="shared" si="4"/>
        <v/>
      </c>
    </row>
    <row r="90" spans="1:11" ht="17.100000000000001" customHeight="1" x14ac:dyDescent="0.2">
      <c r="A90" s="152"/>
      <c r="B90" s="11"/>
      <c r="C90" s="118" t="s">
        <v>103</v>
      </c>
      <c r="D90" s="118"/>
      <c r="E90" s="118"/>
      <c r="F90" s="118"/>
      <c r="G90" s="118"/>
      <c r="H90" s="118"/>
      <c r="I90" s="119"/>
      <c r="J90" s="40">
        <v>531</v>
      </c>
      <c r="K90" s="82" t="str">
        <f t="shared" si="4"/>
        <v/>
      </c>
    </row>
    <row r="91" spans="1:11" ht="17.100000000000001" customHeight="1" x14ac:dyDescent="0.2">
      <c r="A91" s="152"/>
      <c r="B91" s="11"/>
      <c r="C91" s="117" t="s">
        <v>104</v>
      </c>
      <c r="D91" s="118"/>
      <c r="E91" s="118"/>
      <c r="F91" s="118"/>
      <c r="G91" s="118"/>
      <c r="H91" s="118"/>
      <c r="I91" s="119"/>
      <c r="J91" s="40">
        <v>21000</v>
      </c>
      <c r="K91" s="82" t="str">
        <f t="shared" si="4"/>
        <v/>
      </c>
    </row>
    <row r="92" spans="1:11" ht="16.5" customHeight="1" x14ac:dyDescent="0.2">
      <c r="A92" s="152"/>
      <c r="B92" s="11"/>
      <c r="C92" s="118" t="s">
        <v>52</v>
      </c>
      <c r="D92" s="118"/>
      <c r="E92" s="118"/>
      <c r="F92" s="118"/>
      <c r="G92" s="118"/>
      <c r="H92" s="118"/>
      <c r="I92" s="119"/>
      <c r="J92" s="24">
        <v>43266</v>
      </c>
      <c r="K92" s="82" t="str">
        <f t="shared" si="4"/>
        <v/>
      </c>
    </row>
    <row r="93" spans="1:11" ht="15" customHeight="1" x14ac:dyDescent="0.2">
      <c r="A93" s="152"/>
      <c r="B93" s="11"/>
      <c r="C93" s="118" t="s">
        <v>53</v>
      </c>
      <c r="D93" s="118"/>
      <c r="E93" s="118"/>
      <c r="F93" s="118"/>
      <c r="G93" s="118"/>
      <c r="H93" s="118"/>
      <c r="I93" s="119"/>
      <c r="J93" s="40">
        <v>4373</v>
      </c>
      <c r="K93" s="82" t="str">
        <f t="shared" si="4"/>
        <v/>
      </c>
    </row>
    <row r="94" spans="1:11" ht="16.5" customHeight="1" thickBot="1" x14ac:dyDescent="0.25">
      <c r="A94" s="153"/>
      <c r="B94" s="11"/>
      <c r="C94" s="144" t="s">
        <v>54</v>
      </c>
      <c r="D94" s="144"/>
      <c r="E94" s="144"/>
      <c r="F94" s="144"/>
      <c r="G94" s="144"/>
      <c r="H94" s="144"/>
      <c r="I94" s="145"/>
      <c r="J94" s="42">
        <v>1975</v>
      </c>
      <c r="K94" s="82" t="str">
        <f t="shared" si="4"/>
        <v/>
      </c>
    </row>
    <row r="95" spans="1:11" ht="15.95" customHeight="1" thickBot="1" x14ac:dyDescent="0.25">
      <c r="A95" s="120" t="s">
        <v>55</v>
      </c>
      <c r="B95" s="121"/>
      <c r="C95" s="121"/>
      <c r="D95" s="121"/>
      <c r="E95" s="121"/>
      <c r="F95" s="121"/>
      <c r="G95" s="121"/>
      <c r="H95" s="121"/>
      <c r="I95" s="121"/>
      <c r="J95" s="122"/>
      <c r="K95" s="27">
        <f>SUM(K58,K60,K61,K62,K63,K64,K65,K67,K68,K69,K70,K71,K72,K73,K74,K75,K76,K77,K78,K79:K94)</f>
        <v>0</v>
      </c>
    </row>
    <row r="96" spans="1:11" ht="15.95" customHeight="1" thickBot="1" x14ac:dyDescent="0.3">
      <c r="A96" s="51"/>
      <c r="B96" s="51"/>
      <c r="C96" s="51"/>
      <c r="D96" s="51"/>
      <c r="E96" s="51"/>
      <c r="F96" s="51"/>
      <c r="G96" s="51"/>
      <c r="H96" s="51"/>
      <c r="I96" s="51"/>
      <c r="J96" s="306"/>
      <c r="K96" s="87"/>
    </row>
    <row r="97" spans="1:11" ht="20.100000000000001" customHeight="1" thickBot="1" x14ac:dyDescent="0.25">
      <c r="A97" s="132" t="s">
        <v>56</v>
      </c>
      <c r="B97" s="133"/>
      <c r="C97" s="133"/>
      <c r="D97" s="133"/>
      <c r="E97" s="133"/>
      <c r="F97" s="133"/>
      <c r="G97" s="133"/>
      <c r="H97" s="133"/>
      <c r="I97" s="133"/>
      <c r="J97" s="133"/>
      <c r="K97" s="134"/>
    </row>
    <row r="98" spans="1:11" s="57" customFormat="1" ht="17.100000000000001" customHeight="1" x14ac:dyDescent="0.2">
      <c r="A98" s="151" t="s">
        <v>13</v>
      </c>
      <c r="B98" s="154"/>
      <c r="C98" s="155"/>
      <c r="D98" s="170" t="s">
        <v>15</v>
      </c>
      <c r="E98" s="171"/>
      <c r="F98" s="171"/>
      <c r="G98" s="171"/>
      <c r="H98" s="171"/>
      <c r="I98" s="172"/>
      <c r="J98" s="38">
        <v>56650</v>
      </c>
      <c r="K98" s="39" t="str">
        <f>IF(B98="yes", J98, "")</f>
        <v/>
      </c>
    </row>
    <row r="99" spans="1:11" s="57" customFormat="1" ht="17.100000000000001" customHeight="1" x14ac:dyDescent="0.2">
      <c r="A99" s="152"/>
      <c r="B99" s="142" t="s">
        <v>57</v>
      </c>
      <c r="C99" s="162"/>
      <c r="D99" s="162"/>
      <c r="E99" s="162"/>
      <c r="F99" s="162"/>
      <c r="G99" s="162"/>
      <c r="H99" s="162"/>
      <c r="I99" s="162"/>
      <c r="J99" s="162"/>
      <c r="K99" s="173"/>
    </row>
    <row r="100" spans="1:11" s="57" customFormat="1" ht="17.100000000000001" customHeight="1" x14ac:dyDescent="0.2">
      <c r="A100" s="152"/>
      <c r="B100" s="159"/>
      <c r="C100" s="160"/>
      <c r="D100" s="174" t="s">
        <v>17</v>
      </c>
      <c r="E100" s="113"/>
      <c r="F100" s="114"/>
      <c r="G100" s="111"/>
      <c r="H100" s="112"/>
      <c r="I100" s="31" t="s">
        <v>18</v>
      </c>
      <c r="J100" s="50">
        <v>804</v>
      </c>
      <c r="K100" s="33" t="str">
        <f t="shared" ref="K100:K108" si="5">IF(G100&gt;=1,G100*J100,"")</f>
        <v/>
      </c>
    </row>
    <row r="101" spans="1:11" s="57" customFormat="1" ht="17.100000000000001" customHeight="1" x14ac:dyDescent="0.2">
      <c r="A101" s="152"/>
      <c r="B101" s="159"/>
      <c r="C101" s="160"/>
      <c r="D101" s="174" t="s">
        <v>19</v>
      </c>
      <c r="E101" s="113"/>
      <c r="F101" s="114"/>
      <c r="G101" s="111"/>
      <c r="H101" s="112"/>
      <c r="I101" s="31" t="s">
        <v>18</v>
      </c>
      <c r="J101" s="50">
        <v>403</v>
      </c>
      <c r="K101" s="33" t="str">
        <f t="shared" si="5"/>
        <v/>
      </c>
    </row>
    <row r="102" spans="1:11" s="57" customFormat="1" ht="17.100000000000001" customHeight="1" x14ac:dyDescent="0.2">
      <c r="A102" s="152"/>
      <c r="B102" s="159"/>
      <c r="C102" s="160"/>
      <c r="D102" s="174" t="s">
        <v>20</v>
      </c>
      <c r="E102" s="113"/>
      <c r="F102" s="114"/>
      <c r="G102" s="111"/>
      <c r="H102" s="112"/>
      <c r="I102" s="31" t="s">
        <v>18</v>
      </c>
      <c r="J102" s="50">
        <v>122</v>
      </c>
      <c r="K102" s="33" t="str">
        <f t="shared" si="5"/>
        <v/>
      </c>
    </row>
    <row r="103" spans="1:11" s="57" customFormat="1" ht="17.100000000000001" customHeight="1" x14ac:dyDescent="0.2">
      <c r="A103" s="152"/>
      <c r="B103" s="159"/>
      <c r="C103" s="160"/>
      <c r="D103" s="174" t="s">
        <v>21</v>
      </c>
      <c r="E103" s="113"/>
      <c r="F103" s="114"/>
      <c r="G103" s="111"/>
      <c r="H103" s="112"/>
      <c r="I103" s="31" t="s">
        <v>18</v>
      </c>
      <c r="J103" s="50">
        <v>36</v>
      </c>
      <c r="K103" s="33" t="str">
        <f t="shared" si="5"/>
        <v/>
      </c>
    </row>
    <row r="104" spans="1:11" s="57" customFormat="1" ht="26.1" customHeight="1" x14ac:dyDescent="0.2">
      <c r="A104" s="152"/>
      <c r="B104" s="159"/>
      <c r="C104" s="160"/>
      <c r="D104" s="142" t="s">
        <v>58</v>
      </c>
      <c r="E104" s="118"/>
      <c r="F104" s="118"/>
      <c r="G104" s="118"/>
      <c r="H104" s="118"/>
      <c r="I104" s="118"/>
      <c r="J104" s="118"/>
      <c r="K104" s="304"/>
    </row>
    <row r="105" spans="1:11" s="57" customFormat="1" ht="17.45" customHeight="1" x14ac:dyDescent="0.2">
      <c r="A105" s="152"/>
      <c r="B105" s="109"/>
      <c r="C105" s="110"/>
      <c r="D105" s="178" t="s">
        <v>17</v>
      </c>
      <c r="E105" s="179"/>
      <c r="F105" s="180"/>
      <c r="G105" s="111"/>
      <c r="H105" s="112"/>
      <c r="I105" s="102" t="s">
        <v>59</v>
      </c>
      <c r="J105" s="103">
        <f>J100/2</f>
        <v>402</v>
      </c>
      <c r="K105" s="33" t="str">
        <f t="shared" si="5"/>
        <v/>
      </c>
    </row>
    <row r="106" spans="1:11" s="57" customFormat="1" ht="17.45" customHeight="1" x14ac:dyDescent="0.2">
      <c r="A106" s="152"/>
      <c r="B106" s="109"/>
      <c r="C106" s="110"/>
      <c r="D106" s="178" t="s">
        <v>19</v>
      </c>
      <c r="E106" s="179"/>
      <c r="F106" s="180"/>
      <c r="G106" s="111"/>
      <c r="H106" s="112"/>
      <c r="I106" s="102" t="s">
        <v>59</v>
      </c>
      <c r="J106" s="104">
        <f>J101/2</f>
        <v>201.5</v>
      </c>
      <c r="K106" s="33" t="str">
        <f t="shared" si="5"/>
        <v/>
      </c>
    </row>
    <row r="107" spans="1:11" s="57" customFormat="1" ht="17.45" customHeight="1" x14ac:dyDescent="0.2">
      <c r="A107" s="152"/>
      <c r="B107" s="109"/>
      <c r="C107" s="110"/>
      <c r="D107" s="178" t="s">
        <v>20</v>
      </c>
      <c r="E107" s="179"/>
      <c r="F107" s="180"/>
      <c r="G107" s="111"/>
      <c r="H107" s="112"/>
      <c r="I107" s="102" t="s">
        <v>59</v>
      </c>
      <c r="J107" s="103">
        <f>J102/2</f>
        <v>61</v>
      </c>
      <c r="K107" s="33" t="str">
        <f t="shared" si="5"/>
        <v/>
      </c>
    </row>
    <row r="108" spans="1:11" s="57" customFormat="1" ht="17.45" customHeight="1" x14ac:dyDescent="0.2">
      <c r="A108" s="152"/>
      <c r="B108" s="109"/>
      <c r="C108" s="110"/>
      <c r="D108" s="178" t="s">
        <v>21</v>
      </c>
      <c r="E108" s="179"/>
      <c r="F108" s="180"/>
      <c r="G108" s="111"/>
      <c r="H108" s="112"/>
      <c r="I108" s="102" t="s">
        <v>59</v>
      </c>
      <c r="J108" s="103">
        <f>J103/2</f>
        <v>18</v>
      </c>
      <c r="K108" s="59" t="str">
        <f t="shared" si="5"/>
        <v/>
      </c>
    </row>
    <row r="109" spans="1:11" s="57" customFormat="1" ht="17.100000000000001" customHeight="1" thickBot="1" x14ac:dyDescent="0.25">
      <c r="A109" s="153"/>
      <c r="B109" s="164"/>
      <c r="C109" s="165"/>
      <c r="D109" s="143" t="s">
        <v>92</v>
      </c>
      <c r="E109" s="136"/>
      <c r="F109" s="136"/>
      <c r="G109" s="136"/>
      <c r="H109" s="136"/>
      <c r="I109" s="138"/>
      <c r="J109" s="42">
        <v>154500</v>
      </c>
      <c r="K109" s="88" t="str">
        <f>IF(B109="yes", J109, "")</f>
        <v/>
      </c>
    </row>
    <row r="110" spans="1:11" s="57" customFormat="1" ht="18.95" customHeight="1" x14ac:dyDescent="0.2">
      <c r="A110" s="151" t="s">
        <v>22</v>
      </c>
      <c r="B110" s="154"/>
      <c r="C110" s="155"/>
      <c r="D110" s="170" t="s">
        <v>15</v>
      </c>
      <c r="E110" s="171"/>
      <c r="F110" s="171"/>
      <c r="G110" s="175"/>
      <c r="H110" s="175"/>
      <c r="I110" s="172"/>
      <c r="J110" s="38">
        <v>56650</v>
      </c>
      <c r="K110" s="67" t="str">
        <f>IF(B110="yes", J110, "")</f>
        <v/>
      </c>
    </row>
    <row r="111" spans="1:11" s="57" customFormat="1" ht="30" customHeight="1" x14ac:dyDescent="0.2">
      <c r="A111" s="152"/>
      <c r="B111" s="159"/>
      <c r="C111" s="160"/>
      <c r="D111" s="142" t="s">
        <v>60</v>
      </c>
      <c r="E111" s="118"/>
      <c r="F111" s="118"/>
      <c r="G111" s="176"/>
      <c r="H111" s="177"/>
      <c r="I111" s="60" t="s">
        <v>61</v>
      </c>
      <c r="J111" s="50">
        <v>2579</v>
      </c>
      <c r="K111" s="33" t="str">
        <f>IF(G111&gt;=0.001,G111*J111,"")</f>
        <v/>
      </c>
    </row>
    <row r="112" spans="1:11" s="57" customFormat="1" ht="28.15" customHeight="1" thickBot="1" x14ac:dyDescent="0.25">
      <c r="A112" s="153"/>
      <c r="B112" s="164"/>
      <c r="C112" s="165"/>
      <c r="D112" s="143" t="s">
        <v>92</v>
      </c>
      <c r="E112" s="136"/>
      <c r="F112" s="136"/>
      <c r="G112" s="136"/>
      <c r="H112" s="136"/>
      <c r="I112" s="138"/>
      <c r="J112" s="42">
        <v>154500</v>
      </c>
      <c r="K112" s="71" t="str">
        <f>IF(B112="yes", J112, "")</f>
        <v/>
      </c>
    </row>
    <row r="113" spans="1:11" s="57" customFormat="1" ht="18.75" customHeight="1" thickBot="1" x14ac:dyDescent="0.25">
      <c r="A113" s="132" t="s">
        <v>56</v>
      </c>
      <c r="B113" s="133"/>
      <c r="C113" s="133"/>
      <c r="D113" s="133"/>
      <c r="E113" s="133"/>
      <c r="F113" s="133"/>
      <c r="G113" s="133"/>
      <c r="H113" s="133"/>
      <c r="I113" s="133"/>
      <c r="J113" s="133"/>
      <c r="K113" s="134"/>
    </row>
    <row r="114" spans="1:11" s="57" customFormat="1" ht="17.100000000000001" customHeight="1" x14ac:dyDescent="0.2">
      <c r="A114" s="151" t="s">
        <v>26</v>
      </c>
      <c r="B114" s="154"/>
      <c r="C114" s="155"/>
      <c r="D114" s="170" t="s">
        <v>15</v>
      </c>
      <c r="E114" s="171"/>
      <c r="F114" s="171"/>
      <c r="G114" s="171"/>
      <c r="H114" s="171"/>
      <c r="I114" s="172"/>
      <c r="J114" s="38">
        <v>56650</v>
      </c>
      <c r="K114" s="67" t="str">
        <f>IF(B114="yes", J114, "")</f>
        <v/>
      </c>
    </row>
    <row r="115" spans="1:11" s="57" customFormat="1" ht="17.100000000000001" customHeight="1" x14ac:dyDescent="0.2">
      <c r="A115" s="152"/>
      <c r="B115" s="161" t="s">
        <v>40</v>
      </c>
      <c r="C115" s="162"/>
      <c r="D115" s="162"/>
      <c r="E115" s="162"/>
      <c r="F115" s="162"/>
      <c r="G115" s="162"/>
      <c r="H115" s="162"/>
      <c r="I115" s="162"/>
      <c r="J115" s="162"/>
      <c r="K115" s="173"/>
    </row>
    <row r="116" spans="1:11" s="57" customFormat="1" ht="17.100000000000001" customHeight="1" x14ac:dyDescent="0.2">
      <c r="A116" s="152"/>
      <c r="B116" s="159"/>
      <c r="C116" s="160"/>
      <c r="D116" s="142" t="s">
        <v>17</v>
      </c>
      <c r="E116" s="118"/>
      <c r="F116" s="119"/>
      <c r="G116" s="168"/>
      <c r="H116" s="169"/>
      <c r="I116" s="31" t="s">
        <v>18</v>
      </c>
      <c r="J116" s="50">
        <v>804</v>
      </c>
      <c r="K116" s="33" t="str">
        <f>IF(G116&gt;=1,G116*J116,"")</f>
        <v/>
      </c>
    </row>
    <row r="117" spans="1:11" s="57" customFormat="1" ht="17.100000000000001" customHeight="1" x14ac:dyDescent="0.2">
      <c r="A117" s="152"/>
      <c r="B117" s="159"/>
      <c r="C117" s="160"/>
      <c r="D117" s="142" t="s">
        <v>19</v>
      </c>
      <c r="E117" s="118"/>
      <c r="F117" s="119"/>
      <c r="G117" s="168"/>
      <c r="H117" s="169"/>
      <c r="I117" s="31" t="s">
        <v>18</v>
      </c>
      <c r="J117" s="50">
        <v>403</v>
      </c>
      <c r="K117" s="33" t="str">
        <f>IF(G117&gt;=1,G117*J117,"")</f>
        <v/>
      </c>
    </row>
    <row r="118" spans="1:11" s="57" customFormat="1" ht="17.100000000000001" customHeight="1" x14ac:dyDescent="0.2">
      <c r="A118" s="152"/>
      <c r="B118" s="159"/>
      <c r="C118" s="160"/>
      <c r="D118" s="142" t="s">
        <v>20</v>
      </c>
      <c r="E118" s="118"/>
      <c r="F118" s="119"/>
      <c r="G118" s="168"/>
      <c r="H118" s="169"/>
      <c r="I118" s="31" t="s">
        <v>18</v>
      </c>
      <c r="J118" s="50">
        <v>122</v>
      </c>
      <c r="K118" s="33" t="str">
        <f>IF(G118&gt;=1,G118*J118,"")</f>
        <v/>
      </c>
    </row>
    <row r="119" spans="1:11" s="57" customFormat="1" ht="17.100000000000001" customHeight="1" x14ac:dyDescent="0.2">
      <c r="A119" s="152"/>
      <c r="B119" s="159"/>
      <c r="C119" s="160"/>
      <c r="D119" s="142" t="s">
        <v>21</v>
      </c>
      <c r="E119" s="118"/>
      <c r="F119" s="119"/>
      <c r="G119" s="166"/>
      <c r="H119" s="167"/>
      <c r="I119" s="31" t="s">
        <v>18</v>
      </c>
      <c r="J119" s="50">
        <v>36</v>
      </c>
      <c r="K119" s="33" t="str">
        <f>IF(G119&gt;=1,G119*J119,"")</f>
        <v/>
      </c>
    </row>
    <row r="120" spans="1:11" s="57" customFormat="1" ht="23.25" customHeight="1" x14ac:dyDescent="0.2">
      <c r="A120" s="152"/>
      <c r="B120" s="159"/>
      <c r="C120" s="160"/>
      <c r="D120" s="142" t="s">
        <v>62</v>
      </c>
      <c r="E120" s="118"/>
      <c r="F120" s="118"/>
      <c r="G120" s="149"/>
      <c r="H120" s="150"/>
      <c r="I120" s="61" t="s">
        <v>61</v>
      </c>
      <c r="J120" s="50">
        <v>2579</v>
      </c>
      <c r="K120" s="33" t="str">
        <f>IF(G120&gt;=0.1,G120*J120,"")</f>
        <v/>
      </c>
    </row>
    <row r="121" spans="1:11" s="57" customFormat="1" ht="17.100000000000001" customHeight="1" thickBot="1" x14ac:dyDescent="0.25">
      <c r="A121" s="153"/>
      <c r="B121" s="164"/>
      <c r="C121" s="165"/>
      <c r="D121" s="143" t="s">
        <v>92</v>
      </c>
      <c r="E121" s="136"/>
      <c r="F121" s="136"/>
      <c r="G121" s="136"/>
      <c r="H121" s="136"/>
      <c r="I121" s="138"/>
      <c r="J121" s="42">
        <v>154500</v>
      </c>
      <c r="K121" s="89" t="str">
        <f>IF(B121="yes", J121, "")</f>
        <v/>
      </c>
    </row>
    <row r="122" spans="1:11" s="57" customFormat="1" ht="18.600000000000001" customHeight="1" x14ac:dyDescent="0.2">
      <c r="A122" s="151" t="s">
        <v>29</v>
      </c>
      <c r="B122" s="154"/>
      <c r="C122" s="155"/>
      <c r="D122" s="156" t="s">
        <v>63</v>
      </c>
      <c r="E122" s="157"/>
      <c r="F122" s="157"/>
      <c r="G122" s="157"/>
      <c r="H122" s="157"/>
      <c r="I122" s="158"/>
      <c r="J122" s="56">
        <v>9306</v>
      </c>
      <c r="K122" s="96" t="str">
        <f>IF(B122="yes", J122, "")</f>
        <v/>
      </c>
    </row>
    <row r="123" spans="1:11" s="57" customFormat="1" ht="17.100000000000001" customHeight="1" x14ac:dyDescent="0.2">
      <c r="A123" s="152"/>
      <c r="B123" s="159"/>
      <c r="C123" s="160"/>
      <c r="D123" s="142" t="s">
        <v>64</v>
      </c>
      <c r="E123" s="118"/>
      <c r="F123" s="118"/>
      <c r="G123" s="118"/>
      <c r="H123" s="118"/>
      <c r="I123" s="119"/>
      <c r="J123" s="24">
        <v>5496</v>
      </c>
      <c r="K123" s="97" t="str">
        <f t="shared" ref="K123:K132" si="6">IF(B123="yes", J123, "")</f>
        <v/>
      </c>
    </row>
    <row r="124" spans="1:11" s="57" customFormat="1" ht="17.100000000000001" customHeight="1" x14ac:dyDescent="0.2">
      <c r="A124" s="152"/>
      <c r="B124" s="159"/>
      <c r="C124" s="160"/>
      <c r="D124" s="142" t="s">
        <v>65</v>
      </c>
      <c r="E124" s="118"/>
      <c r="F124" s="118"/>
      <c r="G124" s="118"/>
      <c r="H124" s="118"/>
      <c r="I124" s="119"/>
      <c r="J124" s="24">
        <v>2744</v>
      </c>
      <c r="K124" s="98" t="str">
        <f t="shared" si="6"/>
        <v/>
      </c>
    </row>
    <row r="125" spans="1:11" s="57" customFormat="1" ht="17.100000000000001" customHeight="1" x14ac:dyDescent="0.2">
      <c r="A125" s="152"/>
      <c r="B125" s="109"/>
      <c r="C125" s="110"/>
      <c r="D125" s="142" t="s">
        <v>66</v>
      </c>
      <c r="E125" s="118"/>
      <c r="F125" s="118"/>
      <c r="G125" s="118"/>
      <c r="H125" s="118"/>
      <c r="I125" s="119"/>
      <c r="J125" s="24">
        <v>2744</v>
      </c>
      <c r="K125" s="98" t="str">
        <f t="shared" si="6"/>
        <v/>
      </c>
    </row>
    <row r="126" spans="1:11" s="57" customFormat="1" ht="17.100000000000001" customHeight="1" x14ac:dyDescent="0.2">
      <c r="A126" s="152"/>
      <c r="B126" s="159"/>
      <c r="C126" s="160"/>
      <c r="D126" s="142" t="s">
        <v>67</v>
      </c>
      <c r="E126" s="118"/>
      <c r="F126" s="118"/>
      <c r="G126" s="118"/>
      <c r="H126" s="118"/>
      <c r="I126" s="119"/>
      <c r="J126" s="24">
        <v>21979</v>
      </c>
      <c r="K126" s="97" t="str">
        <f t="shared" si="6"/>
        <v/>
      </c>
    </row>
    <row r="127" spans="1:11" s="57" customFormat="1" ht="17.100000000000001" customHeight="1" x14ac:dyDescent="0.2">
      <c r="A127" s="152"/>
      <c r="B127" s="159"/>
      <c r="C127" s="160"/>
      <c r="D127" s="142" t="s">
        <v>68</v>
      </c>
      <c r="E127" s="118"/>
      <c r="F127" s="118"/>
      <c r="G127" s="118"/>
      <c r="H127" s="118"/>
      <c r="I127" s="119"/>
      <c r="J127" s="50">
        <v>26702</v>
      </c>
      <c r="K127" s="97" t="str">
        <f t="shared" si="6"/>
        <v/>
      </c>
    </row>
    <row r="128" spans="1:11" s="57" customFormat="1" ht="17.100000000000001" customHeight="1" x14ac:dyDescent="0.2">
      <c r="A128" s="152"/>
      <c r="B128" s="159"/>
      <c r="C128" s="160"/>
      <c r="D128" s="142" t="s">
        <v>69</v>
      </c>
      <c r="E128" s="118"/>
      <c r="F128" s="118"/>
      <c r="G128" s="118"/>
      <c r="H128" s="118"/>
      <c r="I128" s="119"/>
      <c r="J128" s="50">
        <v>531</v>
      </c>
      <c r="K128" s="97" t="str">
        <f t="shared" si="6"/>
        <v/>
      </c>
    </row>
    <row r="129" spans="1:11" s="57" customFormat="1" ht="27.6" customHeight="1" x14ac:dyDescent="0.2">
      <c r="A129" s="152"/>
      <c r="B129" s="159"/>
      <c r="C129" s="160"/>
      <c r="D129" s="142" t="s">
        <v>70</v>
      </c>
      <c r="E129" s="118"/>
      <c r="F129" s="118"/>
      <c r="G129" s="118"/>
      <c r="H129" s="118"/>
      <c r="I129" s="119"/>
      <c r="J129" s="35">
        <v>8674</v>
      </c>
      <c r="K129" s="97" t="str">
        <f t="shared" si="6"/>
        <v/>
      </c>
    </row>
    <row r="130" spans="1:11" s="57" customFormat="1" ht="24" customHeight="1" x14ac:dyDescent="0.2">
      <c r="A130" s="152"/>
      <c r="B130" s="159"/>
      <c r="C130" s="160"/>
      <c r="D130" s="142" t="s">
        <v>71</v>
      </c>
      <c r="E130" s="118"/>
      <c r="F130" s="118"/>
      <c r="G130" s="118"/>
      <c r="H130" s="118"/>
      <c r="I130" s="119"/>
      <c r="J130" s="105">
        <v>8674</v>
      </c>
      <c r="K130" s="97" t="str">
        <f t="shared" si="6"/>
        <v/>
      </c>
    </row>
    <row r="131" spans="1:11" s="57" customFormat="1" ht="17.100000000000001" customHeight="1" x14ac:dyDescent="0.2">
      <c r="A131" s="152"/>
      <c r="B131" s="159"/>
      <c r="C131" s="160"/>
      <c r="D131" s="161" t="s">
        <v>72</v>
      </c>
      <c r="E131" s="162"/>
      <c r="F131" s="162"/>
      <c r="G131" s="162"/>
      <c r="H131" s="162"/>
      <c r="I131" s="163"/>
      <c r="J131" s="50">
        <v>1986</v>
      </c>
      <c r="K131" s="97" t="str">
        <f t="shared" si="6"/>
        <v/>
      </c>
    </row>
    <row r="132" spans="1:11" s="57" customFormat="1" ht="17.100000000000001" customHeight="1" thickBot="1" x14ac:dyDescent="0.25">
      <c r="A132" s="153"/>
      <c r="B132" s="164"/>
      <c r="C132" s="165"/>
      <c r="D132" s="143" t="s">
        <v>54</v>
      </c>
      <c r="E132" s="144"/>
      <c r="F132" s="144"/>
      <c r="G132" s="144"/>
      <c r="H132" s="144"/>
      <c r="I132" s="145"/>
      <c r="J132" s="36">
        <v>1975</v>
      </c>
      <c r="K132" s="95" t="str">
        <f t="shared" si="6"/>
        <v/>
      </c>
    </row>
    <row r="133" spans="1:11" s="57" customFormat="1" ht="17.100000000000001" customHeight="1" thickBot="1" x14ac:dyDescent="0.25">
      <c r="A133" s="129" t="s">
        <v>73</v>
      </c>
      <c r="B133" s="130"/>
      <c r="C133" s="130"/>
      <c r="D133" s="130"/>
      <c r="E133" s="130"/>
      <c r="F133" s="130"/>
      <c r="G133" s="130"/>
      <c r="H133" s="130"/>
      <c r="I133" s="130"/>
      <c r="J133" s="131"/>
      <c r="K133" s="27">
        <f>SUM(K98,K100:K103,K105:K109,K110:K112,K114,K116:K132)</f>
        <v>0</v>
      </c>
    </row>
    <row r="134" spans="1:11" s="57" customFormat="1" ht="17.100000000000001" customHeight="1" thickBot="1" x14ac:dyDescent="0.25">
      <c r="A134" s="77"/>
      <c r="B134" s="77"/>
      <c r="C134" s="77"/>
      <c r="D134" s="77"/>
      <c r="E134" s="77"/>
      <c r="F134" s="77"/>
      <c r="G134" s="77"/>
      <c r="H134" s="77"/>
      <c r="I134" s="77"/>
      <c r="J134" s="307"/>
      <c r="K134" s="90"/>
    </row>
    <row r="135" spans="1:11" s="57" customFormat="1" ht="22.5" customHeight="1" thickBot="1" x14ac:dyDescent="0.25">
      <c r="A135" s="132" t="s">
        <v>74</v>
      </c>
      <c r="B135" s="133"/>
      <c r="C135" s="133"/>
      <c r="D135" s="133"/>
      <c r="E135" s="133"/>
      <c r="F135" s="133"/>
      <c r="G135" s="133"/>
      <c r="H135" s="133"/>
      <c r="I135" s="133"/>
      <c r="J135" s="133"/>
      <c r="K135" s="134"/>
    </row>
    <row r="136" spans="1:11" s="57" customFormat="1" ht="17.100000000000001" customHeight="1" thickBot="1" x14ac:dyDescent="0.25">
      <c r="A136" s="298" t="s">
        <v>75</v>
      </c>
      <c r="B136" s="299"/>
      <c r="C136" s="299"/>
      <c r="D136" s="299"/>
      <c r="E136" s="299"/>
      <c r="F136" s="299"/>
      <c r="G136" s="299"/>
      <c r="H136" s="299"/>
      <c r="I136" s="299"/>
      <c r="J136" s="299"/>
      <c r="K136" s="300"/>
    </row>
    <row r="137" spans="1:11" s="57" customFormat="1" ht="17.100000000000001" customHeight="1" x14ac:dyDescent="0.2">
      <c r="A137" s="13"/>
      <c r="B137" s="171" t="s">
        <v>15</v>
      </c>
      <c r="C137" s="171"/>
      <c r="D137" s="171"/>
      <c r="E137" s="171"/>
      <c r="F137" s="171"/>
      <c r="G137" s="171"/>
      <c r="H137" s="171"/>
      <c r="I137" s="172"/>
      <c r="J137" s="38">
        <v>44150</v>
      </c>
      <c r="K137" s="91" t="str">
        <f>IF(A137="yes", J137, "")</f>
        <v/>
      </c>
    </row>
    <row r="138" spans="1:11" s="57" customFormat="1" ht="17.100000000000001" customHeight="1" thickBot="1" x14ac:dyDescent="0.25">
      <c r="A138" s="14"/>
      <c r="B138" s="144" t="s">
        <v>76</v>
      </c>
      <c r="C138" s="144"/>
      <c r="D138" s="144"/>
      <c r="E138" s="144"/>
      <c r="F138" s="144"/>
      <c r="G138" s="144"/>
      <c r="H138" s="144"/>
      <c r="I138" s="145"/>
      <c r="J138" s="42">
        <v>18070</v>
      </c>
      <c r="K138" s="65" t="str">
        <f>IF(A138="yes", J138, "")</f>
        <v/>
      </c>
    </row>
    <row r="139" spans="1:11" s="43" customFormat="1" ht="17.100000000000001" customHeight="1" thickBot="1" x14ac:dyDescent="0.25">
      <c r="A139" s="301" t="s">
        <v>77</v>
      </c>
      <c r="B139" s="302"/>
      <c r="C139" s="302"/>
      <c r="D139" s="302"/>
      <c r="E139" s="302"/>
      <c r="F139" s="302"/>
      <c r="G139" s="302"/>
      <c r="H139" s="302"/>
      <c r="I139" s="302"/>
      <c r="J139" s="303"/>
      <c r="K139" s="58">
        <f>SUM(K137,K138)</f>
        <v>0</v>
      </c>
    </row>
    <row r="140" spans="1:11" s="57" customFormat="1" ht="17.100000000000001" customHeight="1" thickBot="1" x14ac:dyDescent="0.25">
      <c r="A140" s="62"/>
      <c r="B140" s="62"/>
      <c r="C140" s="62"/>
      <c r="D140" s="62"/>
      <c r="E140" s="62"/>
      <c r="F140" s="62"/>
      <c r="G140" s="62"/>
      <c r="H140" s="62"/>
      <c r="I140" s="62"/>
      <c r="J140" s="308"/>
      <c r="K140" s="92"/>
    </row>
    <row r="141" spans="1:11" ht="17.100000000000001" customHeight="1" thickBot="1" x14ac:dyDescent="0.25">
      <c r="A141" s="132" t="s">
        <v>78</v>
      </c>
      <c r="B141" s="133"/>
      <c r="C141" s="133"/>
      <c r="D141" s="133"/>
      <c r="E141" s="133"/>
      <c r="F141" s="133"/>
      <c r="G141" s="133"/>
      <c r="H141" s="133"/>
      <c r="I141" s="133"/>
      <c r="J141" s="133"/>
      <c r="K141" s="134"/>
    </row>
    <row r="142" spans="1:11" ht="17.100000000000001" customHeight="1" thickBot="1" x14ac:dyDescent="0.25">
      <c r="A142" s="13"/>
      <c r="B142" s="146" t="s">
        <v>79</v>
      </c>
      <c r="C142" s="140"/>
      <c r="D142" s="140"/>
      <c r="E142" s="140"/>
      <c r="F142" s="140"/>
      <c r="G142" s="147"/>
      <c r="H142" s="148"/>
      <c r="I142" s="63" t="s">
        <v>61</v>
      </c>
      <c r="J142" s="64">
        <v>762</v>
      </c>
      <c r="K142" s="33" t="str">
        <f>IF(G142&gt;=1,G142*J142,"")</f>
        <v/>
      </c>
    </row>
    <row r="143" spans="1:11" ht="17.100000000000001" customHeight="1" thickBot="1" x14ac:dyDescent="0.25">
      <c r="A143" s="15"/>
      <c r="B143" s="135" t="s">
        <v>80</v>
      </c>
      <c r="C143" s="136"/>
      <c r="D143" s="136"/>
      <c r="E143" s="136"/>
      <c r="F143" s="136"/>
      <c r="G143" s="137"/>
      <c r="H143" s="137"/>
      <c r="I143" s="138"/>
      <c r="J143" s="106">
        <v>5336</v>
      </c>
      <c r="K143" s="65" t="str">
        <f>IF(A143="yes", J143, "")</f>
        <v/>
      </c>
    </row>
    <row r="144" spans="1:11" ht="17.100000000000001" customHeight="1" thickBot="1" x14ac:dyDescent="0.25">
      <c r="A144" s="129" t="s">
        <v>81</v>
      </c>
      <c r="B144" s="130"/>
      <c r="C144" s="130"/>
      <c r="D144" s="130"/>
      <c r="E144" s="130"/>
      <c r="F144" s="130"/>
      <c r="G144" s="130"/>
      <c r="H144" s="130"/>
      <c r="I144" s="130"/>
      <c r="J144" s="131"/>
      <c r="K144" s="27">
        <f>SUM(K142:K143)</f>
        <v>0</v>
      </c>
    </row>
    <row r="145" spans="1:11" ht="17.100000000000001" customHeight="1" thickBot="1" x14ac:dyDescent="0.25">
      <c r="A145" s="28"/>
      <c r="B145" s="28"/>
      <c r="C145" s="28"/>
      <c r="D145" s="28"/>
      <c r="E145" s="28"/>
      <c r="F145" s="28"/>
      <c r="G145" s="28"/>
      <c r="H145" s="28"/>
      <c r="I145" s="28"/>
      <c r="J145" s="305"/>
      <c r="K145" s="81"/>
    </row>
    <row r="146" spans="1:11" ht="17.100000000000001" customHeight="1" thickBot="1" x14ac:dyDescent="0.25">
      <c r="A146" s="132" t="s">
        <v>82</v>
      </c>
      <c r="B146" s="133"/>
      <c r="C146" s="133"/>
      <c r="D146" s="133"/>
      <c r="E146" s="133"/>
      <c r="F146" s="133"/>
      <c r="G146" s="133"/>
      <c r="H146" s="133"/>
      <c r="I146" s="133"/>
      <c r="J146" s="133"/>
      <c r="K146" s="134"/>
    </row>
    <row r="147" spans="1:11" s="22" customFormat="1" ht="24" customHeight="1" thickBot="1" x14ac:dyDescent="0.25">
      <c r="A147" s="16"/>
      <c r="B147" s="139" t="s">
        <v>105</v>
      </c>
      <c r="C147" s="140"/>
      <c r="D147" s="140"/>
      <c r="E147" s="140"/>
      <c r="F147" s="140"/>
      <c r="G147" s="140"/>
      <c r="H147" s="140"/>
      <c r="I147" s="141"/>
      <c r="J147" s="66">
        <v>1975</v>
      </c>
      <c r="K147" s="67" t="str">
        <f>IF(A147="yes", J147, "")</f>
        <v/>
      </c>
    </row>
    <row r="148" spans="1:11" s="22" customFormat="1" ht="17.100000000000001" customHeight="1" thickBot="1" x14ac:dyDescent="0.25">
      <c r="A148" s="16"/>
      <c r="B148" s="142" t="s">
        <v>83</v>
      </c>
      <c r="C148" s="118"/>
      <c r="D148" s="118"/>
      <c r="E148" s="118"/>
      <c r="F148" s="118"/>
      <c r="G148" s="118"/>
      <c r="H148" s="118"/>
      <c r="I148" s="119"/>
      <c r="J148" s="68">
        <v>658</v>
      </c>
      <c r="K148" s="69" t="str">
        <f>IF(A148="yes", J148, "")</f>
        <v/>
      </c>
    </row>
    <row r="149" spans="1:11" s="22" customFormat="1" ht="17.100000000000001" customHeight="1" thickBot="1" x14ac:dyDescent="0.25">
      <c r="A149" s="17"/>
      <c r="B149" s="143" t="s">
        <v>84</v>
      </c>
      <c r="C149" s="144"/>
      <c r="D149" s="144"/>
      <c r="E149" s="144"/>
      <c r="F149" s="144"/>
      <c r="G149" s="144"/>
      <c r="H149" s="144"/>
      <c r="I149" s="145"/>
      <c r="J149" s="70">
        <v>99</v>
      </c>
      <c r="K149" s="71" t="str">
        <f>IF(A149="yes", J149, "")</f>
        <v/>
      </c>
    </row>
    <row r="150" spans="1:11" s="22" customFormat="1" ht="17.100000000000001" customHeight="1" thickBot="1" x14ac:dyDescent="0.25">
      <c r="A150" s="120" t="s">
        <v>85</v>
      </c>
      <c r="B150" s="121"/>
      <c r="C150" s="121"/>
      <c r="D150" s="121"/>
      <c r="E150" s="121"/>
      <c r="F150" s="121"/>
      <c r="G150" s="121"/>
      <c r="H150" s="121"/>
      <c r="I150" s="121"/>
      <c r="J150" s="122"/>
      <c r="K150" s="27">
        <f>SUM(K147:K149)</f>
        <v>0</v>
      </c>
    </row>
    <row r="151" spans="1:11" s="22" customFormat="1" ht="17.100000000000001" customHeight="1" thickBot="1" x14ac:dyDescent="0.25">
      <c r="A151" s="72"/>
      <c r="B151" s="72"/>
      <c r="C151" s="72"/>
      <c r="D151" s="72"/>
      <c r="E151" s="72"/>
      <c r="F151" s="72"/>
      <c r="G151" s="72"/>
      <c r="H151" s="72"/>
      <c r="I151" s="72"/>
      <c r="J151" s="309"/>
      <c r="K151" s="93"/>
    </row>
    <row r="152" spans="1:11" ht="24" customHeight="1" thickBot="1" x14ac:dyDescent="0.25">
      <c r="A152" s="123" t="s">
        <v>86</v>
      </c>
      <c r="B152" s="124"/>
      <c r="C152" s="124"/>
      <c r="D152" s="124"/>
      <c r="E152" s="124"/>
      <c r="F152" s="124"/>
      <c r="G152" s="124"/>
      <c r="H152" s="124"/>
      <c r="I152" s="124"/>
      <c r="J152" s="125"/>
      <c r="K152" s="73">
        <f>SUM(K18,K53,K95,K139,K133,K144,K150)</f>
        <v>0</v>
      </c>
    </row>
    <row r="153" spans="1:11" ht="24.95" customHeight="1" x14ac:dyDescent="0.2">
      <c r="A153" s="126"/>
      <c r="B153" s="126"/>
      <c r="C153" s="126"/>
      <c r="D153" s="126"/>
      <c r="E153" s="126"/>
      <c r="F153" s="126"/>
      <c r="G153" s="126"/>
      <c r="H153" s="126"/>
      <c r="I153" s="126"/>
      <c r="J153" s="126"/>
      <c r="K153" s="126"/>
    </row>
    <row r="154" spans="1:11" ht="346.15" customHeight="1" x14ac:dyDescent="0.2">
      <c r="A154" s="127"/>
      <c r="B154" s="128"/>
      <c r="C154" s="128"/>
      <c r="D154" s="128"/>
      <c r="E154" s="128"/>
      <c r="F154" s="128"/>
      <c r="G154" s="128"/>
      <c r="H154" s="128"/>
      <c r="I154" s="128"/>
      <c r="J154" s="128"/>
      <c r="K154" s="128"/>
    </row>
  </sheetData>
  <sheetProtection algorithmName="SHA-512" hashValue="YTsVfpkxQXP4FXfGe/iNPci3K33zzMnS1B/a88nL2Xs3FO49HfYApDLW0JZp+spE7EIwNDle73+FgMp+ru/woA==" saltValue="sattqFHM1z+YV167aAq2tw==" spinCount="100000" sheet="1" selectLockedCells="1"/>
  <mergeCells count="252">
    <mergeCell ref="A88:A94"/>
    <mergeCell ref="A95:J95"/>
    <mergeCell ref="A135:K135"/>
    <mergeCell ref="A136:K136"/>
    <mergeCell ref="B137:I137"/>
    <mergeCell ref="B138:I138"/>
    <mergeCell ref="A139:J139"/>
    <mergeCell ref="A97:K97"/>
    <mergeCell ref="A98:A109"/>
    <mergeCell ref="C94:I94"/>
    <mergeCell ref="D105:F105"/>
    <mergeCell ref="G105:H105"/>
    <mergeCell ref="D104:K104"/>
    <mergeCell ref="B105:C105"/>
    <mergeCell ref="B106:C106"/>
    <mergeCell ref="C88:I88"/>
    <mergeCell ref="C89:I89"/>
    <mergeCell ref="C90:I90"/>
    <mergeCell ref="C92:I92"/>
    <mergeCell ref="C93:I93"/>
    <mergeCell ref="B101:C101"/>
    <mergeCell ref="D101:F101"/>
    <mergeCell ref="B102:C102"/>
    <mergeCell ref="B125:C125"/>
    <mergeCell ref="A57:A64"/>
    <mergeCell ref="B57:K57"/>
    <mergeCell ref="C58:I58"/>
    <mergeCell ref="B59:K59"/>
    <mergeCell ref="C64:I64"/>
    <mergeCell ref="E6:K6"/>
    <mergeCell ref="G60:H60"/>
    <mergeCell ref="G61:H61"/>
    <mergeCell ref="G62:H62"/>
    <mergeCell ref="G63:H63"/>
    <mergeCell ref="B60:F60"/>
    <mergeCell ref="B61:F61"/>
    <mergeCell ref="B62:F62"/>
    <mergeCell ref="B63:F63"/>
    <mergeCell ref="A53:J53"/>
    <mergeCell ref="A2:A6"/>
    <mergeCell ref="B2:D2"/>
    <mergeCell ref="E2:K2"/>
    <mergeCell ref="B3:D3"/>
    <mergeCell ref="E3:K3"/>
    <mergeCell ref="B4:D4"/>
    <mergeCell ref="E4:K4"/>
    <mergeCell ref="B5:D5"/>
    <mergeCell ref="A1:K1"/>
    <mergeCell ref="A8:J8"/>
    <mergeCell ref="A9:K9"/>
    <mergeCell ref="A10:A11"/>
    <mergeCell ref="B10:I10"/>
    <mergeCell ref="B11:I11"/>
    <mergeCell ref="B12:I12"/>
    <mergeCell ref="B15:I15"/>
    <mergeCell ref="A12:A13"/>
    <mergeCell ref="J10:J11"/>
    <mergeCell ref="K10:K11"/>
    <mergeCell ref="J12:J13"/>
    <mergeCell ref="K12:K13"/>
    <mergeCell ref="B13:I13"/>
    <mergeCell ref="B14:I14"/>
    <mergeCell ref="B25:F25"/>
    <mergeCell ref="B26:F26"/>
    <mergeCell ref="B27:F27"/>
    <mergeCell ref="F34:G34"/>
    <mergeCell ref="C34:E35"/>
    <mergeCell ref="F35:G35"/>
    <mergeCell ref="B34:B35"/>
    <mergeCell ref="E5:K5"/>
    <mergeCell ref="B6:D6"/>
    <mergeCell ref="B16:I16"/>
    <mergeCell ref="A18:J18"/>
    <mergeCell ref="A20:K20"/>
    <mergeCell ref="B17:I17"/>
    <mergeCell ref="A29:A32"/>
    <mergeCell ref="C29:I29"/>
    <mergeCell ref="H30:I30"/>
    <mergeCell ref="C32:I32"/>
    <mergeCell ref="C46:I46"/>
    <mergeCell ref="A21:A28"/>
    <mergeCell ref="B21:K21"/>
    <mergeCell ref="C22:I22"/>
    <mergeCell ref="B23:K23"/>
    <mergeCell ref="C28:I28"/>
    <mergeCell ref="A33:A36"/>
    <mergeCell ref="C33:I33"/>
    <mergeCell ref="H34:I34"/>
    <mergeCell ref="C36:I36"/>
    <mergeCell ref="F30:G30"/>
    <mergeCell ref="F31:G31"/>
    <mergeCell ref="B30:B31"/>
    <mergeCell ref="C30:E31"/>
    <mergeCell ref="H31:I31"/>
    <mergeCell ref="G24:H24"/>
    <mergeCell ref="G25:H25"/>
    <mergeCell ref="G26:H26"/>
    <mergeCell ref="G27:H27"/>
    <mergeCell ref="B24:F24"/>
    <mergeCell ref="C75:F75"/>
    <mergeCell ref="C76:F76"/>
    <mergeCell ref="C69:F69"/>
    <mergeCell ref="C70:F70"/>
    <mergeCell ref="C84:F84"/>
    <mergeCell ref="C85:F85"/>
    <mergeCell ref="C86:F86"/>
    <mergeCell ref="C71:I71"/>
    <mergeCell ref="C83:F83"/>
    <mergeCell ref="G68:H68"/>
    <mergeCell ref="G69:H69"/>
    <mergeCell ref="G70:H70"/>
    <mergeCell ref="C65:I65"/>
    <mergeCell ref="C67:F67"/>
    <mergeCell ref="C68:F68"/>
    <mergeCell ref="C72:I72"/>
    <mergeCell ref="C73:F73"/>
    <mergeCell ref="C74:F74"/>
    <mergeCell ref="A37:A52"/>
    <mergeCell ref="C38:I38"/>
    <mergeCell ref="C40:I40"/>
    <mergeCell ref="C41:I41"/>
    <mergeCell ref="C42:I42"/>
    <mergeCell ref="C45:I45"/>
    <mergeCell ref="C49:I49"/>
    <mergeCell ref="C50:I50"/>
    <mergeCell ref="C51:I51"/>
    <mergeCell ref="C52:I52"/>
    <mergeCell ref="C37:E37"/>
    <mergeCell ref="F37:G37"/>
    <mergeCell ref="H37:I37"/>
    <mergeCell ref="B43:B44"/>
    <mergeCell ref="C43:D44"/>
    <mergeCell ref="F44:G44"/>
    <mergeCell ref="H44:I44"/>
    <mergeCell ref="C48:I48"/>
    <mergeCell ref="C39:I39"/>
    <mergeCell ref="C47:I47"/>
    <mergeCell ref="A56:K56"/>
    <mergeCell ref="G101:H101"/>
    <mergeCell ref="A72:A77"/>
    <mergeCell ref="G73:H73"/>
    <mergeCell ref="G74:H74"/>
    <mergeCell ref="G75:H75"/>
    <mergeCell ref="G76:H76"/>
    <mergeCell ref="C77:I77"/>
    <mergeCell ref="B98:C98"/>
    <mergeCell ref="D98:I98"/>
    <mergeCell ref="B99:K99"/>
    <mergeCell ref="B100:C100"/>
    <mergeCell ref="D100:F100"/>
    <mergeCell ref="G100:H100"/>
    <mergeCell ref="A78:A87"/>
    <mergeCell ref="G83:H83"/>
    <mergeCell ref="G84:H84"/>
    <mergeCell ref="G85:H85"/>
    <mergeCell ref="G86:H86"/>
    <mergeCell ref="C78:I78"/>
    <mergeCell ref="C87:I87"/>
    <mergeCell ref="A65:A71"/>
    <mergeCell ref="B66:K66"/>
    <mergeCell ref="G67:H67"/>
    <mergeCell ref="D110:I110"/>
    <mergeCell ref="B111:C111"/>
    <mergeCell ref="B112:C112"/>
    <mergeCell ref="D112:I112"/>
    <mergeCell ref="D111:F111"/>
    <mergeCell ref="G111:H111"/>
    <mergeCell ref="B104:C104"/>
    <mergeCell ref="D106:F106"/>
    <mergeCell ref="G106:H106"/>
    <mergeCell ref="D107:F107"/>
    <mergeCell ref="G107:H107"/>
    <mergeCell ref="D108:F108"/>
    <mergeCell ref="B109:C109"/>
    <mergeCell ref="B108:C108"/>
    <mergeCell ref="D109:I109"/>
    <mergeCell ref="B119:C119"/>
    <mergeCell ref="D119:F119"/>
    <mergeCell ref="G119:H119"/>
    <mergeCell ref="B120:C120"/>
    <mergeCell ref="G116:H116"/>
    <mergeCell ref="B117:C117"/>
    <mergeCell ref="D117:F117"/>
    <mergeCell ref="G117:H117"/>
    <mergeCell ref="B118:C118"/>
    <mergeCell ref="D118:F118"/>
    <mergeCell ref="G118:H118"/>
    <mergeCell ref="A113:K113"/>
    <mergeCell ref="A114:A121"/>
    <mergeCell ref="B114:C114"/>
    <mergeCell ref="D114:I114"/>
    <mergeCell ref="B115:K115"/>
    <mergeCell ref="B116:C116"/>
    <mergeCell ref="D116:F116"/>
    <mergeCell ref="B121:C121"/>
    <mergeCell ref="D121:I121"/>
    <mergeCell ref="D120:F120"/>
    <mergeCell ref="A110:A112"/>
    <mergeCell ref="B110:C110"/>
    <mergeCell ref="G120:H120"/>
    <mergeCell ref="A122:A132"/>
    <mergeCell ref="B122:C122"/>
    <mergeCell ref="D122:I122"/>
    <mergeCell ref="B123:C123"/>
    <mergeCell ref="D123:I123"/>
    <mergeCell ref="B131:C131"/>
    <mergeCell ref="D131:I131"/>
    <mergeCell ref="B132:C132"/>
    <mergeCell ref="D132:I132"/>
    <mergeCell ref="B130:C130"/>
    <mergeCell ref="D130:I130"/>
    <mergeCell ref="B128:C128"/>
    <mergeCell ref="D128:I128"/>
    <mergeCell ref="B129:C129"/>
    <mergeCell ref="D129:I129"/>
    <mergeCell ref="B124:C124"/>
    <mergeCell ref="D124:I124"/>
    <mergeCell ref="B126:C126"/>
    <mergeCell ref="D126:I126"/>
    <mergeCell ref="B127:C127"/>
    <mergeCell ref="D127:I127"/>
    <mergeCell ref="D125:I125"/>
    <mergeCell ref="A150:J150"/>
    <mergeCell ref="A152:J152"/>
    <mergeCell ref="A153:K153"/>
    <mergeCell ref="A154:K154"/>
    <mergeCell ref="A133:J133"/>
    <mergeCell ref="A141:K141"/>
    <mergeCell ref="B143:I143"/>
    <mergeCell ref="A144:J144"/>
    <mergeCell ref="A146:K146"/>
    <mergeCell ref="B147:I147"/>
    <mergeCell ref="B148:I148"/>
    <mergeCell ref="B149:I149"/>
    <mergeCell ref="B142:F142"/>
    <mergeCell ref="G142:H142"/>
    <mergeCell ref="B107:C107"/>
    <mergeCell ref="G108:H108"/>
    <mergeCell ref="C79:F79"/>
    <mergeCell ref="G79:H79"/>
    <mergeCell ref="C80:F80"/>
    <mergeCell ref="G80:H80"/>
    <mergeCell ref="C81:F81"/>
    <mergeCell ref="G81:H81"/>
    <mergeCell ref="C82:F82"/>
    <mergeCell ref="G82:H82"/>
    <mergeCell ref="C91:I91"/>
    <mergeCell ref="D102:F102"/>
    <mergeCell ref="G102:H102"/>
    <mergeCell ref="B103:C103"/>
    <mergeCell ref="D103:F103"/>
    <mergeCell ref="G103:H103"/>
  </mergeCells>
  <phoneticPr fontId="34" type="noConversion"/>
  <dataValidations disablePrompts="1" count="3">
    <dataValidation type="list" allowBlank="1" showInputMessage="1" showErrorMessage="1" sqref="A10:A13" xr:uid="{00000000-0002-0000-0000-000000000000}">
      <formula1>" Please Choose,Yes"</formula1>
    </dataValidation>
    <dataValidation type="list" allowBlank="1" showInputMessage="1" showErrorMessage="1" sqref="B22 B45:B52 B58 A137:A138 A142:A143 A147:A149 A14:A17 B28:B30 B32:B34 B36:B43 B64:B65 B67:B94" xr:uid="{00000000-0002-0000-0000-000001000000}">
      <formula1>"Please Choose, Yes"</formula1>
    </dataValidation>
    <dataValidation type="list" allowBlank="1" showInputMessage="1" showErrorMessage="1" sqref="B98:C98 B114:C114 B100:C112 B116:B132 C116:C124 C126:C132" xr:uid="{00000000-0002-0000-0000-000002000000}">
      <formula1>"Please choose,Yes"</formula1>
    </dataValidation>
  </dataValidations>
  <pageMargins left="0.94551282051282048" right="0.25" top="0.79166666666666663" bottom="0.75" header="0.3" footer="0.3"/>
  <pageSetup paperSize="3" orientation="portrait" r:id="rId1"/>
  <headerFooter>
    <oddHeader>&amp;C&amp;"Arial,Bold"&amp;12 2023 Development Application Fee Calculator</oddHeader>
    <oddFooter>&amp;R&amp;"Arial,Regular"&amp;12&amp;P</oddFooter>
  </headerFooter>
  <rowBreaks count="1" manualBreakCount="1">
    <brk id="112" max="16383" man="1"/>
  </rowBreaks>
  <ignoredErrors>
    <ignoredError sqref="K44 K37 K111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VaughanDocument" ma:contentTypeID="0x010100DA44C05F8D284485B2755D0F3A2F918000D14BC5B2555E4CBFA8484FAD88A79DCE00AE413D65E6CB9B419167AC0E1D63A46C" ma:contentTypeVersion="9" ma:contentTypeDescription="My Content Type" ma:contentTypeScope="" ma:versionID="894e35ab1a097aecd3e5defdb0c59b79">
  <xsd:schema xmlns:xsd="http://www.w3.org/2001/XMLSchema" xmlns:xs="http://www.w3.org/2001/XMLSchema" xmlns:p="http://schemas.microsoft.com/office/2006/metadata/properties" xmlns:ns2="7ad187a5-1314-4849-93e4-858de4f1b18c" xmlns:ns3="7c512b0b-5509-49e8-90dd-9c1b9779dade" xmlns:ns4="1BCD65E7-1243-4D58-B818-43CCD224C704" xmlns:ns5="B3F2AC0B-966F-484C-BD1B-0DFF487DE970" xmlns:ns6="AF041764-B746-4B99-80B2-94859F0A3F4E" xmlns:ns7="034BCEE6-642B-41B9-9152-392F9C90EBBE" xmlns:ns8="5f4fa93f-b111-4a90-9d1c-9bdc0b29c9bb" targetNamespace="http://schemas.microsoft.com/office/2006/metadata/properties" ma:root="true" ma:fieldsID="e37b315100c2f69f7ba0576b9a96835a" ns2:_="" ns3:_="" ns4:_="" ns5:_="" ns6:_="" ns7:_="" ns8:_="">
    <xsd:import namespace="7ad187a5-1314-4849-93e4-858de4f1b18c"/>
    <xsd:import namespace="7c512b0b-5509-49e8-90dd-9c1b9779dade"/>
    <xsd:import namespace="1BCD65E7-1243-4D58-B818-43CCD224C704"/>
    <xsd:import namespace="B3F2AC0B-966F-484C-BD1B-0DFF487DE970"/>
    <xsd:import namespace="AF041764-B746-4B99-80B2-94859F0A3F4E"/>
    <xsd:import namespace="034BCEE6-642B-41B9-9152-392F9C90EBBE"/>
    <xsd:import namespace="5f4fa93f-b111-4a90-9d1c-9bdc0b29c9b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VOLName" minOccurs="0"/>
                <xsd:element ref="ns4:VOLSubjectDescription_0" minOccurs="0"/>
                <xsd:element ref="ns5:VOLLanguage_0" minOccurs="0"/>
                <xsd:element ref="ns6:VOLOwner_0" minOccurs="0"/>
                <xsd:element ref="ns7:VOLAudience_0" minOccurs="0"/>
                <xsd:element ref="ns8:VOLArchive_0" minOccurs="0"/>
                <xsd:element ref="ns2:TaxKeywordTaxHTField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d187a5-1314-4849-93e4-858de4f1b18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KeywordTaxHTField" ma:index="23" nillable="true" ma:taxonomy="true" ma:internalName="TaxKeywordTaxHTField" ma:taxonomyFieldName="TaxKeyword" ma:displayName="Enterprise Keywords" ma:fieldId="{23f27201-bee3-471e-b2e7-b64fd8b7ca38}" ma:taxonomyMulti="true" ma:sspId="55f948f3-76bd-4bab-afc5-6a040a78bbfe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4" nillable="true" ma:displayName="Taxonomy Catch All Column" ma:description="" ma:hidden="true" ma:list="{c6f3720f-2df4-4051-ab8e-c4c6ae74b503}" ma:internalName="TaxCatchAll" ma:showField="CatchAllData" ma:web="7ad187a5-1314-4849-93e4-858de4f1b1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512b0b-5509-49e8-90dd-9c1b9779dade" elementFormDefault="qualified">
    <xsd:import namespace="http://schemas.microsoft.com/office/2006/documentManagement/types"/>
    <xsd:import namespace="http://schemas.microsoft.com/office/infopath/2007/PartnerControls"/>
    <xsd:element name="VOLName" ma:index="11" nillable="true" ma:displayName="Name" ma:internalName="VOL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CD65E7-1243-4D58-B818-43CCD224C704" elementFormDefault="qualified">
    <xsd:import namespace="http://schemas.microsoft.com/office/2006/documentManagement/types"/>
    <xsd:import namespace="http://schemas.microsoft.com/office/infopath/2007/PartnerControls"/>
    <xsd:element name="VOLSubjectDescription_0" ma:index="14" ma:taxonomy="true" ma:internalName="VOLSubjectDescription_0" ma:taxonomyFieldName="VOLSubjectDescription" ma:displayName="Subject/Description" ma:readOnly="false" ma:default="" ma:fieldId="{b0229d2a-00fd-4240-b1cc-751c9765ff93}" ma:sspId="55f948f3-76bd-4bab-afc5-6a040a78bbfe" ma:termSetId="5c251711-989c-4dc1-9c91-85eb575e27e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F2AC0B-966F-484C-BD1B-0DFF487DE970" elementFormDefault="qualified">
    <xsd:import namespace="http://schemas.microsoft.com/office/2006/documentManagement/types"/>
    <xsd:import namespace="http://schemas.microsoft.com/office/infopath/2007/PartnerControls"/>
    <xsd:element name="VOLLanguage_0" ma:index="16" nillable="true" ma:taxonomy="true" ma:internalName="VOLLanguage_0" ma:taxonomyFieldName="VOLLanguage" ma:displayName="Language" ma:fieldId="{1fdfe34e-33d7-4dda-964a-c988d0109ced}" ma:taxonomyMulti="true" ma:sspId="55f948f3-76bd-4bab-afc5-6a040a78bbfe" ma:termSetId="d245ede4-6a6d-4e7e-84a8-2d1022a44c0f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041764-B746-4B99-80B2-94859F0A3F4E" elementFormDefault="qualified">
    <xsd:import namespace="http://schemas.microsoft.com/office/2006/documentManagement/types"/>
    <xsd:import namespace="http://schemas.microsoft.com/office/infopath/2007/PartnerControls"/>
    <xsd:element name="VOLOwner_0" ma:index="18" ma:taxonomy="true" ma:internalName="VOLOwner_0" ma:taxonomyFieldName="VOLOwner" ma:displayName="Owner" ma:readOnly="false" ma:default="" ma:fieldId="{d45d5412-7736-4c2f-bd12-bee4803fa0bc}" ma:taxonomyMulti="true" ma:sspId="55f948f3-76bd-4bab-afc5-6a040a78bbfe" ma:termSetId="1b31e425-7eec-4791-8521-e65d90fdf02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4BCEE6-642B-41B9-9152-392F9C90EBBE" elementFormDefault="qualified">
    <xsd:import namespace="http://schemas.microsoft.com/office/2006/documentManagement/types"/>
    <xsd:import namespace="http://schemas.microsoft.com/office/infopath/2007/PartnerControls"/>
    <xsd:element name="VOLAudience_0" ma:index="20" nillable="true" ma:taxonomy="true" ma:internalName="VOLAudience_0" ma:taxonomyFieldName="VOLAudience" ma:displayName="Audience" ma:fieldId="{8b12e2db-bc53-4932-a807-49e7414c9b26}" ma:taxonomyMulti="true" ma:sspId="55f948f3-76bd-4bab-afc5-6a040a78bbfe" ma:termSetId="c5a6cc31-eeaf-4bff-b9d5-0b892898e76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4fa93f-b111-4a90-9d1c-9bdc0b29c9bb" elementFormDefault="qualified">
    <xsd:import namespace="http://schemas.microsoft.com/office/2006/documentManagement/types"/>
    <xsd:import namespace="http://schemas.microsoft.com/office/infopath/2007/PartnerControls"/>
    <xsd:element name="VOLArchive_0" ma:index="22" nillable="true" ma:taxonomy="true" ma:internalName="VOLArchive_0" ma:taxonomyFieldName="VOLArchiveClassification" ma:displayName="Archive Classification" ma:fieldId="{44c09ec7-933d-4804-962f-f065a68b6999}" ma:taxonomyMulti="true" ma:sspId="55f948f3-76bd-4bab-afc5-6a040a78bbfe" ma:termSetId="58949fd8-9cd0-4cb0-afe9-05e211bcb0e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OLLanguage_0 xmlns="B3F2AC0B-966F-484C-BD1B-0DFF487DE970">
      <Terms xmlns="http://schemas.microsoft.com/office/infopath/2007/PartnerControls"/>
    </VOLLanguage_0>
    <VOLArchive_0 xmlns="5f4fa93f-b111-4a90-9d1c-9bdc0b29c9bb">
      <Terms xmlns="http://schemas.microsoft.com/office/infopath/2007/PartnerControls"/>
    </VOLArchive_0>
    <VOLName xmlns="7c512b0b-5509-49e8-90dd-9c1b9779dade" xsi:nil="true"/>
    <TaxCatchAll xmlns="7ad187a5-1314-4849-93e4-858de4f1b18c">
      <Value>141</Value>
      <Value>16</Value>
    </TaxCatchAll>
    <VOLOwner_0 xmlns="AF041764-B746-4B99-80B2-94859F0A3F4E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Development Planning</TermName>
          <TermId xmlns="http://schemas.microsoft.com/office/infopath/2007/PartnerControls">0cd3d72c-d19c-4d5f-bb0b-99fa4819dccb</TermId>
        </TermInfo>
      </Terms>
    </VOLOwner_0>
    <VOLAudience_0 xmlns="034BCEE6-642B-41B9-9152-392F9C90EBBE">
      <Terms xmlns="http://schemas.microsoft.com/office/infopath/2007/PartnerControls"/>
    </VOLAudience_0>
    <TaxKeywordTaxHTField xmlns="7ad187a5-1314-4849-93e4-858de4f1b18c">
      <Terms xmlns="http://schemas.microsoft.com/office/infopath/2007/PartnerControls"/>
    </TaxKeywordTaxHTField>
    <VOLSubjectDescription_0 xmlns="1BCD65E7-1243-4D58-B818-43CCD224C704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</TermName>
          <TermId xmlns="http://schemas.microsoft.com/office/infopath/2007/PartnerControls">036a7c05-75fb-43a5-a09d-c3a0945cc5a1</TermId>
        </TermInfo>
      </Terms>
    </VOLSubjectDescription_0>
    <_dlc_DocId xmlns="7ad187a5-1314-4849-93e4-858de4f1b18c">AC7TMYH4FVVH-501-52</_dlc_DocId>
    <_dlc_DocIdUrl xmlns="7ad187a5-1314-4849-93e4-858de4f1b18c">
      <Url>https://authoradmin.vaughan.ca/services/business/development_planning_applications/_layouts/DocIdRedir.aspx?ID=AC7TMYH4FVVH-501-52</Url>
      <Description>AC7TMYH4FVVH-501-52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��< ? x m l   v e r s i o n = " 1 . 0 "   e n c o d i n g = " u t f - 1 6 " ? > < D a t a M a s h u p   x m l n s = " h t t p : / / s c h e m a s . m i c r o s o f t . c o m / D a t a M a s h u p " > A A A A A B Y D A A B Q S w M E F A A C A A g A K o u h U F T B D G u m A A A A + A A A A B I A H A B D b 2 5 m a W c v U G F j a 2 F n Z S 5 4 b W w g o h g A K K A U A A A A A A A A A A A A A A A A A A A A A A A A A A A A h Y 8 x D o I w G E a v Q r r T l g p q y E 8 Z X C U x I R p X U i o 0 Q j G 0 W O 7 m 4 J G 8 g i S K u j l + L 2 9 4 3 + N 2 h 3 R s G + 8 q e 6 M 6 n a A A U + R J L b p S 6 S p B g z 3 5 a 5 R y 2 B X i X F T S m 2 R t 4 t G U C a q t v c S E O O e w W + C u r w i j N C D H b J u L W r Y F + s j q v + w r b W y h h U Q c D q 8 Y z v C K 4 S i K l j g M A y A z h k z p r 8 K m Y k y B / E D Y D I 0 d e s m l 9 v c 5 k H k C e b / g T 1 B L A w Q U A A I A C A A q i 6 F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o u h U C i K R 7 g O A A A A E Q A A A B M A H A B G b 3 J t d W x h c y 9 T Z W N 0 a W 9 u M S 5 t I K I Y A C i g F A A A A A A A A A A A A A A A A A A A A A A A A A A A A C t O T S 7 J z M 9 T C I b Q h t Y A U E s B A i 0 A F A A C A A g A K o u h U F T B D G u m A A A A + A A A A B I A A A A A A A A A A A A A A A A A A A A A A E N v b m Z p Z y 9 Q Y W N r Y W d l L n h t b F B L A Q I t A B Q A A g A I A C q L o V A P y u m r p A A A A O k A A A A T A A A A A A A A A A A A A A A A A P I A A A B b Q 2 9 u d G V u d F 9 U e X B l c 1 0 u e G 1 s U E s B A i 0 A F A A C A A g A K o u h U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O N A A Q l d F 0 5 F h 7 r q H R Z H W y 0 A A A A A A g A A A A A A A 2 Y A A M A A A A A Q A A A A l J o 1 J Z W z w u a 2 E j f f n H T F w Q A A A A A E g A A A o A A A A B A A A A B y g R X M H C j S E z l a + o + t O P Y e U A A A A N e h y 1 t b K z j U b j A W A O W Y D M i U a 8 O h d 8 a D P M s H 7 N W + x 1 W O / 4 U w G X + Q l C e m E T c U s s l d c 3 s a X P M P Y f 8 C 0 p I Y E K 3 j K f d E s / H n 5 / L B 9 Y N Z M J 7 k l O / e F A A A A M p i A 3 0 3 A G F c / 9 R j 5 L k 0 G K p Y 2 j O i < / D a t a M a s h u p > 
</file>

<file path=customXml/itemProps1.xml><?xml version="1.0" encoding="utf-8"?>
<ds:datastoreItem xmlns:ds="http://schemas.openxmlformats.org/officeDocument/2006/customXml" ds:itemID="{9B8CD389-973C-4F85-BDB4-9372A8484F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d187a5-1314-4849-93e4-858de4f1b18c"/>
    <ds:schemaRef ds:uri="7c512b0b-5509-49e8-90dd-9c1b9779dade"/>
    <ds:schemaRef ds:uri="1BCD65E7-1243-4D58-B818-43CCD224C704"/>
    <ds:schemaRef ds:uri="B3F2AC0B-966F-484C-BD1B-0DFF487DE970"/>
    <ds:schemaRef ds:uri="AF041764-B746-4B99-80B2-94859F0A3F4E"/>
    <ds:schemaRef ds:uri="034BCEE6-642B-41B9-9152-392F9C90EBBE"/>
    <ds:schemaRef ds:uri="5f4fa93f-b111-4a90-9d1c-9bdc0b29c9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556B63-5B6C-4A54-8368-4C55B9E534B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16678D0-A52F-4A88-AE72-BF672DF09EF7}">
  <ds:schemaRefs>
    <ds:schemaRef ds:uri="http://schemas.microsoft.com/office/2006/metadata/properties"/>
    <ds:schemaRef ds:uri="http://schemas.microsoft.com/office/infopath/2007/PartnerControls"/>
    <ds:schemaRef ds:uri="B3F2AC0B-966F-484C-BD1B-0DFF487DE970"/>
    <ds:schemaRef ds:uri="5f4fa93f-b111-4a90-9d1c-9bdc0b29c9bb"/>
    <ds:schemaRef ds:uri="7c512b0b-5509-49e8-90dd-9c1b9779dade"/>
    <ds:schemaRef ds:uri="7ad187a5-1314-4849-93e4-858de4f1b18c"/>
    <ds:schemaRef ds:uri="AF041764-B746-4B99-80B2-94859F0A3F4E"/>
    <ds:schemaRef ds:uri="034BCEE6-642B-41B9-9152-392F9C90EBBE"/>
    <ds:schemaRef ds:uri="1BCD65E7-1243-4D58-B818-43CCD224C704"/>
  </ds:schemaRefs>
</ds:datastoreItem>
</file>

<file path=customXml/itemProps4.xml><?xml version="1.0" encoding="utf-8"?>
<ds:datastoreItem xmlns:ds="http://schemas.openxmlformats.org/officeDocument/2006/customXml" ds:itemID="{399A5529-D720-4F97-BB98-B07E565AFED1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91388432-6F03-487E-9A61-4A3F5502810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Employment application</dc:title>
  <dc:subject/>
  <dc:creator>Stephen Lue</dc:creator>
  <cp:keywords/>
  <dc:description/>
  <cp:lastModifiedBy>Mary Caputo</cp:lastModifiedBy>
  <cp:revision/>
  <dcterms:created xsi:type="dcterms:W3CDTF">2019-10-21T18:40:13Z</dcterms:created>
  <dcterms:modified xsi:type="dcterms:W3CDTF">2023-07-25T16:44:09Z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0x010100DA44C05F8D284485B2755D0F3A2F918000D14BC5B2555E4CBFA8484FAD88A79DCE00AE413D65E6CB9B419167AC0E1D63A46C</vt:lpwstr>
  </property>
  <property fmtid="{D5CDD505-2E9C-101B-9397-08002B2CF9AE}" pid="3" name="_dlc_DocIdItemGuid">
    <vt:lpwstr>4b4d1fff-a592-4a98-8a78-8a2e7b74e3ac</vt:lpwstr>
  </property>
  <property fmtid="{D5CDD505-2E9C-101B-9397-08002B2CF9AE}" pid="4" name="TaxKeyword">
    <vt:lpwstr/>
  </property>
  <property fmtid="{D5CDD505-2E9C-101B-9397-08002B2CF9AE}" pid="5" name="VOLAudience">
    <vt:lpwstr/>
  </property>
  <property fmtid="{D5CDD505-2E9C-101B-9397-08002B2CF9AE}" pid="6" name="VOLOwner">
    <vt:lpwstr>141;#Development Planning|0cd3d72c-d19c-4d5f-bb0b-99fa4819dccb</vt:lpwstr>
  </property>
  <property fmtid="{D5CDD505-2E9C-101B-9397-08002B2CF9AE}" pid="7" name="VOLLanguage">
    <vt:lpwstr/>
  </property>
  <property fmtid="{D5CDD505-2E9C-101B-9397-08002B2CF9AE}" pid="8" name="VOLArchiveClassification">
    <vt:lpwstr/>
  </property>
  <property fmtid="{D5CDD505-2E9C-101B-9397-08002B2CF9AE}" pid="9" name="VOLSubjectDescription">
    <vt:lpwstr>16;#Service|036a7c05-75fb-43a5-a09d-c3a0945cc5a1</vt:lpwstr>
  </property>
</Properties>
</file>