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ER\SHARED\TEMPLATES\Application Form\"/>
    </mc:Choice>
  </mc:AlternateContent>
  <xr:revisionPtr revIDLastSave="0" documentId="13_ncr:1_{7DB657AE-612A-4CC5-9920-0B04A44AA3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40" i="1"/>
  <c r="K130" i="1"/>
  <c r="K153" i="1"/>
  <c r="K156" i="1" l="1"/>
  <c r="K155" i="1"/>
  <c r="K78" i="1"/>
  <c r="K79" i="1"/>
  <c r="K80" i="1"/>
  <c r="K77" i="1"/>
  <c r="K82" i="1"/>
  <c r="K83" i="1"/>
  <c r="K84" i="1"/>
  <c r="K81" i="1"/>
  <c r="K70" i="1"/>
  <c r="K123" i="1"/>
  <c r="K44" i="1"/>
  <c r="J104" i="1"/>
  <c r="K104" i="1"/>
  <c r="J105" i="1"/>
  <c r="K105" i="1" s="1"/>
  <c r="J106" i="1"/>
  <c r="K106" i="1" s="1"/>
  <c r="J107" i="1"/>
  <c r="K107" i="1" s="1"/>
  <c r="K73" i="1"/>
  <c r="K72" i="1"/>
  <c r="K71" i="1"/>
  <c r="K36" i="1"/>
  <c r="K34" i="1"/>
  <c r="K33" i="1"/>
  <c r="K30" i="1"/>
  <c r="K29" i="1"/>
  <c r="K110" i="1"/>
  <c r="K118" i="1"/>
  <c r="K121" i="1"/>
  <c r="K122" i="1"/>
  <c r="K124" i="1"/>
  <c r="K125" i="1"/>
  <c r="K126" i="1"/>
  <c r="K127" i="1"/>
  <c r="K128" i="1"/>
  <c r="K129" i="1"/>
  <c r="K120" i="1"/>
  <c r="K75" i="1"/>
  <c r="K69" i="1"/>
  <c r="K23" i="1"/>
  <c r="K12" i="1"/>
  <c r="K144" i="1" l="1"/>
  <c r="K14" i="1"/>
  <c r="K147" i="1" l="1"/>
  <c r="K154" i="1"/>
  <c r="K152" i="1"/>
  <c r="K148" i="1"/>
  <c r="K119" i="1"/>
  <c r="K115" i="1"/>
  <c r="K116" i="1"/>
  <c r="K117" i="1"/>
  <c r="K114" i="1"/>
  <c r="K112" i="1"/>
  <c r="K111" i="1"/>
  <c r="K109" i="1"/>
  <c r="K108" i="1"/>
  <c r="K97" i="1"/>
  <c r="K100" i="1"/>
  <c r="K101" i="1"/>
  <c r="K102" i="1"/>
  <c r="K99" i="1"/>
  <c r="K85" i="1"/>
  <c r="K74" i="1"/>
  <c r="K66" i="1"/>
  <c r="K67" i="1"/>
  <c r="K65" i="1"/>
  <c r="K64" i="1"/>
  <c r="K68" i="1"/>
  <c r="K62" i="1"/>
  <c r="K61" i="1"/>
  <c r="K60" i="1"/>
  <c r="K59" i="1"/>
  <c r="K58" i="1"/>
  <c r="K57" i="1"/>
  <c r="K43" i="1"/>
  <c r="K45" i="1"/>
  <c r="K46" i="1"/>
  <c r="K47" i="1"/>
  <c r="K48" i="1"/>
  <c r="K49" i="1"/>
  <c r="K41" i="1"/>
  <c r="K24" i="1"/>
  <c r="K25" i="1"/>
  <c r="K26" i="1"/>
  <c r="K27" i="1"/>
  <c r="K55" i="1"/>
  <c r="K42" i="1"/>
  <c r="K38" i="1"/>
  <c r="K39" i="1"/>
  <c r="K40" i="1"/>
  <c r="K37" i="1"/>
  <c r="K32" i="1"/>
  <c r="K35" i="1"/>
  <c r="K28" i="1"/>
  <c r="K31" i="1"/>
  <c r="K21" i="1"/>
  <c r="K15" i="1"/>
  <c r="K16" i="1"/>
  <c r="K50" i="1" l="1"/>
  <c r="K94" i="1"/>
  <c r="K157" i="1"/>
  <c r="K149" i="1"/>
  <c r="K17" i="1"/>
  <c r="K159" i="1" l="1"/>
  <c r="E4" i="1" s="1"/>
</calcChain>
</file>

<file path=xl/sharedStrings.xml><?xml version="1.0" encoding="utf-8"?>
<sst xmlns="http://schemas.openxmlformats.org/spreadsheetml/2006/main" count="214" uniqueCount="116">
  <si>
    <t>Office Use Only</t>
  </si>
  <si>
    <t>File Name:</t>
  </si>
  <si>
    <t>File Number(s):</t>
  </si>
  <si>
    <t>Total Fees Calculated and Verified:</t>
  </si>
  <si>
    <t>Verified By (Planner’s Name):</t>
  </si>
  <si>
    <t>Date:</t>
  </si>
  <si>
    <t>Amount ($)</t>
  </si>
  <si>
    <t>Residential</t>
  </si>
  <si>
    <t>Singles, Semis, Townhouses (includes street, common element, stacked, back-to-back), Apartment, and Condominium Unit</t>
  </si>
  <si>
    <t>Base Fee</t>
  </si>
  <si>
    <t>For the first 0-25 units</t>
  </si>
  <si>
    <t>units</t>
  </si>
  <si>
    <t>For the next 26-100 units</t>
  </si>
  <si>
    <t>For the next 101-200 units</t>
  </si>
  <si>
    <t>For each unit above 200</t>
  </si>
  <si>
    <t>Non- Residential</t>
  </si>
  <si>
    <t xml:space="preserve">hectare or </t>
  </si>
  <si>
    <t>Mixed-Use</t>
  </si>
  <si>
    <t>Other</t>
  </si>
  <si>
    <t>hectare</t>
  </si>
  <si>
    <t>lots</t>
  </si>
  <si>
    <t>Public Art Agreement</t>
  </si>
  <si>
    <t>Cash-in-Lieu of Parking Agreement</t>
  </si>
  <si>
    <t>SITE DEVELOPMENT APPLICATION</t>
  </si>
  <si>
    <t>Non-Residential</t>
  </si>
  <si>
    <t>Industrial/Office/Private Institutional</t>
  </si>
  <si>
    <t>Commercial (Service, Retail Warehouse)</t>
  </si>
  <si>
    <t>Telecommunication (Cell) Tower Application</t>
  </si>
  <si>
    <t>Site Development Subtotal</t>
  </si>
  <si>
    <t>DRAFT PLAN OF SUBDIVISION APPLICATION</t>
  </si>
  <si>
    <t>Part Lot / Part Block 50% of per unit fee/lot or block</t>
  </si>
  <si>
    <t>Part Lot/Part Block</t>
  </si>
  <si>
    <t>ha</t>
  </si>
  <si>
    <t>Revision to Conditions of Draft Plan of Subdivision Approval</t>
  </si>
  <si>
    <t>Registration of Each Additional Phase of a Subdivision Plan</t>
  </si>
  <si>
    <t>Draft Plan of Subdivision Subtotal</t>
  </si>
  <si>
    <t>DRAFT PLAN OF CONDOMINIUM APPLICATION</t>
  </si>
  <si>
    <t>Includes Standard, Common Element, Vacant Land, Leasehold, Amalgamated and Phased, and Condominium Conversion</t>
  </si>
  <si>
    <t>Draft Plan of Condominium Subtotal</t>
  </si>
  <si>
    <t>BLOCK PLAN AND SECONDARY PLAN</t>
  </si>
  <si>
    <t>Block Plan and Secondary Plan Subtotal</t>
  </si>
  <si>
    <t>HERITAGE REVIEW</t>
  </si>
  <si>
    <t>Heritage Permit</t>
  </si>
  <si>
    <t>Heritage Status Letter</t>
  </si>
  <si>
    <t>Heritage Review Subtotal</t>
  </si>
  <si>
    <t>Total Development Planning Application Fees</t>
  </si>
  <si>
    <t>Maximum Fee Per Application</t>
  </si>
  <si>
    <t>Class 4 Designation Surcharge</t>
  </si>
  <si>
    <t>Section 37 &amp; 45(9)/Community Benefit Agreement Surcharge</t>
  </si>
  <si>
    <t>By-law to remove Holding Symbol "(H)"</t>
  </si>
  <si>
    <t>Stratified Title Agreement Surcharge</t>
  </si>
  <si>
    <t>Please Choose</t>
  </si>
  <si>
    <t>Official Plan Amendment Subtotal</t>
  </si>
  <si>
    <t>OFFICIAL PLAN AMENDMENT APPLICATION</t>
  </si>
  <si>
    <t xml:space="preserve">ZONING BY-LAW AMENDMENT APPLICATION </t>
  </si>
  <si>
    <t>Part Lot Control By-law or Deeming By-law</t>
  </si>
  <si>
    <t>Zoning By-law Amendment Subtotal</t>
  </si>
  <si>
    <t>Revision to in progress Site Development Application requiring recirculation prior to Council, if applicable</t>
  </si>
  <si>
    <t>Minor amendment to an approved Site Development Application (plus any additional GFA proposed)</t>
  </si>
  <si>
    <t xml:space="preserve">Revision to a Draft Plan of Condominium or Condominium </t>
  </si>
  <si>
    <t>Extension of Plan of Condominium Approval</t>
  </si>
  <si>
    <t>MINISTER'S ZONING ORDER</t>
  </si>
  <si>
    <t>Minister's Zoning Order Subtotal</t>
  </si>
  <si>
    <r>
      <rPr>
        <b/>
        <sz val="14"/>
        <color rgb="FFFF0000"/>
        <rFont val="Arial"/>
        <family val="2"/>
      </rPr>
      <t>2026 Calculations (Where applicable check "Yes" from the drop down boxes to the left of the applicable application fees and refer to the Notes below</t>
    </r>
    <r>
      <rPr>
        <sz val="14"/>
        <color rgb="FFFF0000"/>
        <rFont val="Arial"/>
        <family val="2"/>
      </rPr>
      <t>)</t>
    </r>
  </si>
  <si>
    <r>
      <t>Reinstatement of a Lapsed Plan of Subdivision</t>
    </r>
    <r>
      <rPr>
        <vertAlign val="superscript"/>
        <sz val="12"/>
        <rFont val="Arial"/>
        <family val="2"/>
      </rPr>
      <t>11</t>
    </r>
  </si>
  <si>
    <t>Strata Parks Agreement</t>
  </si>
  <si>
    <t>De-designation Fee</t>
  </si>
  <si>
    <r>
      <t xml:space="preserve">Minister's Zoning Order </t>
    </r>
    <r>
      <rPr>
        <b/>
        <vertAlign val="superscript"/>
        <sz val="12"/>
        <rFont val="Arial"/>
        <family val="2"/>
      </rPr>
      <t>16</t>
    </r>
  </si>
  <si>
    <t>Extension of Draft Plan of Subdivision (1 additional year)</t>
  </si>
  <si>
    <t>Plus $730 per lot being created</t>
  </si>
  <si>
    <t>Additional Committee of the Whole report resulting from a change to the Application by the Applicant</t>
  </si>
  <si>
    <r>
      <t>Heritage Review (For Developments that are not subject to review process under the</t>
    </r>
    <r>
      <rPr>
        <i/>
        <sz val="12"/>
        <rFont val="Arial"/>
        <family val="2"/>
      </rPr>
      <t xml:space="preserve"> Planning Act</t>
    </r>
    <r>
      <rPr>
        <sz val="12"/>
        <rFont val="Arial"/>
        <family val="2"/>
      </rPr>
      <t>)</t>
    </r>
  </si>
  <si>
    <r>
      <t>Major Official Plan Amendment (OPA) Base Fee</t>
    </r>
    <r>
      <rPr>
        <b/>
        <vertAlign val="superscript"/>
        <sz val="12"/>
        <rFont val="Arial"/>
        <family val="2"/>
      </rPr>
      <t>1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</si>
  <si>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Major OPA Surcharge  $7,618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</si>
  <si>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>Minor Official Plan Amendment (OPA) Base Fee</t>
    </r>
    <r>
      <rPr>
        <b/>
        <vertAlign val="superscript"/>
        <sz val="12"/>
        <rFont val="Arial"/>
        <family val="2"/>
      </rPr>
      <t>3</t>
    </r>
  </si>
  <si>
    <r>
      <rPr>
        <b/>
        <u/>
        <sz val="12"/>
        <rFont val="Arial"/>
        <family val="2"/>
      </rPr>
      <t>AND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Minor OPA Surcharge $5,179 (if application is approved by Council or OLT and must be paid prior to adoption of OPA)</t>
    </r>
    <r>
      <rPr>
        <vertAlign val="superscript"/>
        <sz val="12"/>
        <rFont val="Arial"/>
        <family val="2"/>
      </rPr>
      <t>2</t>
    </r>
  </si>
  <si>
    <r>
      <t xml:space="preserve">Revision to Official Plan Application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</si>
  <si>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Additional Public Hearing and/or Report resulting from change to the Application by the Applicant or more than 2 years since inititial Public Meeting </t>
    </r>
    <r>
      <rPr>
        <b/>
        <vertAlign val="superscript"/>
        <sz val="12"/>
        <rFont val="Arial"/>
        <family val="2"/>
      </rPr>
      <t>5</t>
    </r>
  </si>
  <si>
    <r>
      <t>Additional Committee of the Whole report resulting from a change to the Application by the Applicant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</si>
  <si>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b/>
        <vertAlign val="superscript"/>
        <sz val="12"/>
        <rFont val="Arial"/>
        <family val="2"/>
      </rPr>
      <t>6</t>
    </r>
  </si>
  <si>
    <r>
      <t>m</t>
    </r>
    <r>
      <rPr>
        <vertAlign val="superscript"/>
        <sz val="12"/>
        <color indexed="8"/>
        <rFont val="Arial"/>
        <family val="2"/>
      </rPr>
      <t>2</t>
    </r>
  </si>
  <si>
    <r>
      <t>m</t>
    </r>
    <r>
      <rPr>
        <vertAlign val="superscript"/>
        <sz val="12"/>
        <rFont val="Arial"/>
        <family val="2"/>
      </rPr>
      <t>2</t>
    </r>
  </si>
  <si>
    <r>
      <t xml:space="preserve">Non-Residential Blocks </t>
    </r>
    <r>
      <rPr>
        <vertAlign val="superscript"/>
        <sz val="12"/>
        <rFont val="Arial"/>
        <family val="2"/>
      </rPr>
      <t>7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(Industrial/Office/Institutional/Commercial/Agricultural)</t>
    </r>
  </si>
  <si>
    <r>
      <t xml:space="preserve">Mixed-Use Block </t>
    </r>
    <r>
      <rPr>
        <b/>
        <vertAlign val="superscript"/>
        <sz val="12"/>
        <rFont val="Arial"/>
        <family val="2"/>
      </rPr>
      <t xml:space="preserve">8 </t>
    </r>
    <r>
      <rPr>
        <sz val="12"/>
        <rFont val="Arial"/>
        <family val="2"/>
      </rPr>
      <t>(If Residential use proposed, the Residential Per Unit Fee also applies)</t>
    </r>
  </si>
  <si>
    <r>
      <t>Private Open Space and Privately-Owned Publicly Accessible Spaces (‘POPS’)</t>
    </r>
    <r>
      <rPr>
        <vertAlign val="superscript"/>
        <sz val="12"/>
        <rFont val="Arial"/>
        <family val="2"/>
      </rPr>
      <t>17</t>
    </r>
    <r>
      <rPr>
        <sz val="12"/>
        <rFont val="Arial"/>
        <family val="2"/>
      </rPr>
      <t xml:space="preserve"> (per ha)</t>
    </r>
  </si>
  <si>
    <r>
      <t>Zoning By-law Surcharge (if Zoning Amendment Application is Approved by Council or the Ontario Land Tribunal)</t>
    </r>
    <r>
      <rPr>
        <vertAlign val="superscript"/>
        <sz val="12"/>
        <rFont val="Arial"/>
        <family val="2"/>
      </rPr>
      <t>15</t>
    </r>
  </si>
  <si>
    <r>
      <t xml:space="preserve">Revision to Zoning Amendment Application Requiring Recirculation </t>
    </r>
    <r>
      <rPr>
        <vertAlign val="superscript"/>
        <sz val="12"/>
        <rFont val="Arial"/>
        <family val="2"/>
      </rPr>
      <t>4</t>
    </r>
  </si>
  <si>
    <r>
      <t xml:space="preserve">Extension of Part Lot Control Application </t>
    </r>
    <r>
      <rPr>
        <vertAlign val="superscript"/>
        <sz val="12"/>
        <rFont val="Arial"/>
        <family val="2"/>
      </rPr>
      <t>15</t>
    </r>
  </si>
  <si>
    <r>
      <t xml:space="preserve">Additional Public Meeting and/or Report resulting from change to the Application by Applicant or more than 2 years since initial Public Meeting </t>
    </r>
    <r>
      <rPr>
        <b/>
        <vertAlign val="superscript"/>
        <sz val="12"/>
        <rFont val="Arial"/>
        <family val="2"/>
      </rPr>
      <t>5</t>
    </r>
  </si>
  <si>
    <r>
      <t xml:space="preserve">Additional Committee of the Whole report resulting from a change to the Application by the Applicant </t>
    </r>
    <r>
      <rPr>
        <b/>
        <vertAlign val="superscript"/>
        <sz val="12"/>
        <rFont val="Arial"/>
        <family val="2"/>
      </rPr>
      <t>5</t>
    </r>
  </si>
  <si>
    <r>
      <t xml:space="preserve">Per Unit Fee </t>
    </r>
    <r>
      <rPr>
        <vertAlign val="superscript"/>
        <sz val="12"/>
        <rFont val="Arial"/>
        <family val="2"/>
      </rPr>
      <t>6</t>
    </r>
  </si>
  <si>
    <t>Residential           (Already Paid Subdivision Fee)</t>
  </si>
  <si>
    <r>
      <rPr>
        <sz val="12"/>
        <rFont val="Arial"/>
        <family val="2"/>
      </rPr>
      <t>Per m</t>
    </r>
    <r>
      <rPr>
        <vertAlign val="superscript"/>
        <sz val="12"/>
        <rFont val="Arial"/>
        <family val="2"/>
      </rPr>
      <t>2</t>
    </r>
  </si>
  <si>
    <r>
      <rPr>
        <sz val="12"/>
        <rFont val="Arial"/>
        <family val="2"/>
      </rPr>
      <t>Industrial/Office/Private Institutional: Portions over 4,500 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</si>
  <si>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rPr>
        <sz val="12"/>
        <rFont val="Arial"/>
        <family val="2"/>
      </rPr>
      <t>Commercial (Service, Retail Warehouse): Portions over 4,500 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</si>
  <si>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Base Fee </t>
    </r>
    <r>
      <rPr>
        <b/>
        <vertAlign val="superscript"/>
        <sz val="12"/>
        <rFont val="Arial"/>
        <family val="2"/>
      </rPr>
      <t>8</t>
    </r>
  </si>
  <si>
    <r>
      <t>Per m</t>
    </r>
    <r>
      <rPr>
        <vertAlign val="superscript"/>
        <sz val="12"/>
        <rFont val="Arial"/>
        <family val="2"/>
      </rPr>
      <t>2</t>
    </r>
  </si>
  <si>
    <r>
      <t>Industrial/Office/Private Institutional: Portions over 4,500m</t>
    </r>
    <r>
      <rPr>
        <vertAlign val="superscript"/>
        <sz val="12"/>
        <rFont val="Arial"/>
        <family val="2"/>
      </rPr>
      <t xml:space="preserve">2  </t>
    </r>
    <r>
      <rPr>
        <sz val="12"/>
        <rFont val="Arial"/>
        <family val="2"/>
      </rPr>
      <t>GFA</t>
    </r>
  </si>
  <si>
    <r>
      <t>Commercial (Service, Retail Warehouse): Portions over 4,500m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GFA</t>
    </r>
  </si>
  <si>
    <r>
      <t xml:space="preserve">Simple Site Plan Revision (Note to File) </t>
    </r>
    <r>
      <rPr>
        <b/>
        <vertAlign val="superscript"/>
        <sz val="12"/>
        <color rgb="FF000000"/>
        <rFont val="Arial"/>
        <family val="2"/>
      </rPr>
      <t>9</t>
    </r>
  </si>
  <si>
    <r>
      <t xml:space="preserve">Landscape and/or POPS Inspection Fee </t>
    </r>
    <r>
      <rPr>
        <b/>
        <vertAlign val="superscript"/>
        <sz val="12"/>
        <rFont val="Arial"/>
        <family val="2"/>
      </rPr>
      <t xml:space="preserve">10 </t>
    </r>
    <r>
      <rPr>
        <sz val="12"/>
        <rFont val="Arial"/>
        <family val="2"/>
      </rPr>
      <t>(Plus $353 for additional inspection to address deficiencies) (for a maximum of 2 inspections)</t>
    </r>
  </si>
  <si>
    <r>
      <t xml:space="preserve">Stratified Title Agreement, Strata Parks/POPS Agreement </t>
    </r>
    <r>
      <rPr>
        <b/>
        <vertAlign val="superscript"/>
        <sz val="12"/>
        <rFont val="Arial"/>
        <family val="2"/>
      </rPr>
      <t>12</t>
    </r>
  </si>
  <si>
    <r>
      <t>Heritage Review Fee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14</t>
    </r>
  </si>
  <si>
    <t>Non-Residential Blocks in Subdivision (fee applies on per hectare basis)</t>
  </si>
  <si>
    <r>
      <t xml:space="preserve">Mixed-Use Blocks in Subdivision </t>
    </r>
    <r>
      <rPr>
        <b/>
        <vertAlign val="superscript"/>
        <sz val="12"/>
        <rFont val="Arial"/>
        <family val="2"/>
      </rPr>
      <t xml:space="preserve">8  </t>
    </r>
    <r>
      <rPr>
        <sz val="12"/>
        <rFont val="Arial"/>
        <family val="2"/>
      </rPr>
      <t>(fee applies on per hectare basis)</t>
    </r>
  </si>
  <si>
    <r>
      <t xml:space="preserve">Revision to Draft Approved Plan of Subdivision requiring recirculation </t>
    </r>
    <r>
      <rPr>
        <b/>
        <vertAlign val="superscript"/>
        <sz val="12"/>
        <rFont val="Arial"/>
        <family val="2"/>
      </rPr>
      <t>4</t>
    </r>
  </si>
  <si>
    <r>
      <t xml:space="preserve">Landscape Review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HST)</t>
    </r>
  </si>
  <si>
    <r>
      <t xml:space="preserve">Landscape and/or Park Inspection </t>
    </r>
    <r>
      <rPr>
        <b/>
        <vertAlign val="superscript"/>
        <sz val="12"/>
        <rFont val="Arial"/>
        <family val="2"/>
      </rPr>
      <t>10</t>
    </r>
    <r>
      <rPr>
        <sz val="12"/>
        <rFont val="Arial"/>
        <family val="2"/>
      </rPr>
      <t xml:space="preserve">  (plus $353 for additional inspection to address deficiencies) (for a max. of 2 inspections plus HST)</t>
    </r>
  </si>
  <si>
    <r>
      <t xml:space="preserve">Heritage Review Fee </t>
    </r>
    <r>
      <rPr>
        <b/>
        <vertAlign val="superscript"/>
        <sz val="12"/>
        <rFont val="Arial"/>
        <family val="2"/>
      </rPr>
      <t>14</t>
    </r>
  </si>
  <si>
    <r>
      <t xml:space="preserve">Reinstatement of a Lapsed Plan of Condominium </t>
    </r>
    <r>
      <rPr>
        <b/>
        <vertAlign val="superscript"/>
        <sz val="12"/>
        <rFont val="Arial"/>
        <family val="2"/>
      </rPr>
      <t>14</t>
    </r>
  </si>
  <si>
    <r>
      <t xml:space="preserve">Additional Report Resulting from change to the Application by Applicant </t>
    </r>
    <r>
      <rPr>
        <vertAlign val="superscript"/>
        <sz val="12"/>
        <rFont val="Arial"/>
        <family val="2"/>
      </rPr>
      <t>5</t>
    </r>
  </si>
  <si>
    <t>Block Plan and Secondary Plan (per hectare)</t>
  </si>
  <si>
    <r>
      <t xml:space="preserve">Revision for Application requiring recirculation </t>
    </r>
    <r>
      <rPr>
        <b/>
        <vertAlign val="superscript"/>
        <sz val="12"/>
        <rFont val="Arial"/>
        <family val="2"/>
      </rPr>
      <t>4</t>
    </r>
  </si>
  <si>
    <r>
      <t>Heritage Permit - Minor Additions and Alterations</t>
    </r>
    <r>
      <rPr>
        <b/>
        <vertAlign val="superscript"/>
        <sz val="12"/>
        <rFont val="Arial"/>
        <family val="2"/>
      </rPr>
      <t>13</t>
    </r>
  </si>
  <si>
    <r>
      <rPr>
        <b/>
        <sz val="12"/>
        <color indexed="9"/>
        <rFont val="Arial"/>
        <family val="2"/>
      </rPr>
      <t xml:space="preserve"> Fee Calculation Worksheet                                                                                                                       
</t>
    </r>
    <r>
      <rPr>
        <b/>
        <sz val="12"/>
        <rFont val="Arial"/>
        <family val="2"/>
      </rPr>
      <t xml:space="preserve">This form must be </t>
    </r>
    <r>
      <rPr>
        <b/>
        <u/>
        <sz val="12"/>
        <rFont val="Arial"/>
        <family val="2"/>
      </rPr>
      <t>accurately</t>
    </r>
    <r>
      <rPr>
        <b/>
        <sz val="12"/>
        <rFont val="Arial"/>
        <family val="2"/>
      </rPr>
      <t xml:space="preserve"> completed for the Calculation of Fees, pursuant to By-law 051-2026.</t>
    </r>
  </si>
  <si>
    <t>Please choose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</si>
</sst>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\$#,##0"/>
    <numFmt numFmtId="166" formatCode="&quot;$&quot;#,##0.00"/>
    <numFmt numFmtId="167" formatCode="&quot;$&quot;#,##0"/>
  </numFmts>
  <fonts count="28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Wingdings"/>
      <charset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b/>
      <sz val="14"/>
      <color rgb="FF000000"/>
      <name val="Arial"/>
      <family val="2"/>
    </font>
    <font>
      <b/>
      <sz val="10"/>
      <color rgb="FF000000"/>
      <name val="Calibri"/>
      <family val="2"/>
      <scheme val="minor"/>
    </font>
    <font>
      <vertAlign val="superscript"/>
      <sz val="12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8"/>
      <name val="Times New Roman"/>
      <family val="1"/>
    </font>
    <font>
      <b/>
      <vertAlign val="superscript"/>
      <sz val="12"/>
      <name val="Arial"/>
      <family val="2"/>
    </font>
    <font>
      <b/>
      <sz val="10"/>
      <color rgb="FFFF0000"/>
      <name val="Calibri"/>
      <family val="2"/>
      <scheme val="minor"/>
    </font>
    <font>
      <i/>
      <sz val="12"/>
      <name val="Arial"/>
      <family val="2"/>
    </font>
    <font>
      <b/>
      <u/>
      <sz val="12"/>
      <name val="Arial"/>
      <family val="2"/>
    </font>
    <font>
      <vertAlign val="superscript"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rgb="FF9F9F9F"/>
      </bottom>
      <diagonal/>
    </border>
    <border>
      <left/>
      <right style="thin">
        <color rgb="FF9F9F9F"/>
      </right>
      <top style="medium">
        <color indexed="64"/>
      </top>
      <bottom style="thin">
        <color rgb="FF9F9F9F"/>
      </bottom>
      <diagonal/>
    </border>
    <border>
      <left style="thin">
        <color rgb="FF9F9F9F"/>
      </left>
      <right/>
      <top style="medium">
        <color indexed="64"/>
      </top>
      <bottom style="thin">
        <color rgb="FF9F9F9F"/>
      </bottom>
      <diagonal/>
    </border>
    <border>
      <left/>
      <right style="medium">
        <color indexed="64"/>
      </right>
      <top style="medium">
        <color indexed="64"/>
      </top>
      <bottom style="thin">
        <color rgb="FF9F9F9F"/>
      </bottom>
      <diagonal/>
    </border>
    <border>
      <left/>
      <right/>
      <top style="thin">
        <color rgb="FF9F9F9F"/>
      </top>
      <bottom style="thin">
        <color rgb="FF9F9F9F"/>
      </bottom>
      <diagonal/>
    </border>
    <border>
      <left/>
      <right style="thin">
        <color rgb="FF9F9F9F"/>
      </right>
      <top style="thin">
        <color rgb="FF9F9F9F"/>
      </top>
      <bottom style="thin">
        <color rgb="FF9F9F9F"/>
      </bottom>
      <diagonal/>
    </border>
    <border>
      <left style="thin">
        <color rgb="FF9F9F9F"/>
      </left>
      <right/>
      <top style="thin">
        <color rgb="FF9F9F9F"/>
      </top>
      <bottom style="thin">
        <color rgb="FF9F9F9F"/>
      </bottom>
      <diagonal/>
    </border>
    <border>
      <left/>
      <right style="medium">
        <color indexed="64"/>
      </right>
      <top style="thin">
        <color rgb="FF9F9F9F"/>
      </top>
      <bottom style="thin">
        <color rgb="FF9F9F9F"/>
      </bottom>
      <diagonal/>
    </border>
    <border>
      <left/>
      <right/>
      <top style="thin">
        <color rgb="FF9F9F9F"/>
      </top>
      <bottom style="medium">
        <color indexed="64"/>
      </bottom>
      <diagonal/>
    </border>
    <border>
      <left/>
      <right style="thin">
        <color rgb="FF9F9F9F"/>
      </right>
      <top style="thin">
        <color rgb="FF9F9F9F"/>
      </top>
      <bottom style="medium">
        <color indexed="64"/>
      </bottom>
      <diagonal/>
    </border>
    <border>
      <left style="thin">
        <color rgb="FF9F9F9F"/>
      </left>
      <right/>
      <top style="thin">
        <color rgb="FF9F9F9F"/>
      </top>
      <bottom style="medium">
        <color indexed="64"/>
      </bottom>
      <diagonal/>
    </border>
    <border>
      <left/>
      <right style="medium">
        <color indexed="64"/>
      </right>
      <top style="thin">
        <color rgb="FF9F9F9F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36">
    <xf numFmtId="0" fontId="0" fillId="0" borderId="0" xfId="0" applyAlignment="1">
      <alignment horizontal="left" vertical="top"/>
    </xf>
    <xf numFmtId="0" fontId="3" fillId="0" borderId="26" xfId="0" applyFon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horizontal="center" vertical="top" wrapText="1"/>
      <protection locked="0"/>
    </xf>
    <xf numFmtId="0" fontId="5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textRotation="90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6" fontId="0" fillId="0" borderId="0" xfId="0" applyNumberFormat="1" applyAlignment="1">
      <alignment horizontal="left" vertical="top"/>
    </xf>
    <xf numFmtId="166" fontId="14" fillId="0" borderId="37" xfId="1" applyNumberFormat="1" applyFont="1" applyFill="1" applyBorder="1" applyAlignment="1" applyProtection="1">
      <alignment horizontal="right" vertical="center" wrapText="1"/>
    </xf>
    <xf numFmtId="166" fontId="14" fillId="0" borderId="4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0" fillId="2" borderId="35" xfId="0" applyFont="1" applyFill="1" applyBorder="1" applyAlignment="1">
      <alignment horizontal="left" vertical="top" wrapText="1"/>
    </xf>
    <xf numFmtId="0" fontId="5" fillId="2" borderId="48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left" vertical="center"/>
    </xf>
    <xf numFmtId="166" fontId="14" fillId="0" borderId="50" xfId="1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166" fontId="16" fillId="0" borderId="40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64" fontId="7" fillId="2" borderId="8" xfId="1" applyFont="1" applyFill="1" applyBorder="1" applyAlignment="1" applyProtection="1">
      <alignment horizontal="center" vertical="center" wrapText="1"/>
    </xf>
    <xf numFmtId="166" fontId="14" fillId="0" borderId="9" xfId="1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3" fillId="0" borderId="88" xfId="0" applyFont="1" applyBorder="1" applyAlignment="1" applyProtection="1">
      <alignment horizontal="left" vertical="top" wrapText="1"/>
      <protection locked="0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4" fontId="14" fillId="0" borderId="0" xfId="1" applyFont="1" applyFill="1" applyBorder="1" applyAlignment="1" applyProtection="1">
      <alignment horizontal="right" vertical="center" wrapText="1"/>
    </xf>
    <xf numFmtId="164" fontId="14" fillId="0" borderId="0" xfId="1" applyFont="1" applyFill="1" applyBorder="1" applyAlignment="1" applyProtection="1">
      <alignment horizontal="right" wrapText="1"/>
    </xf>
    <xf numFmtId="0" fontId="0" fillId="0" borderId="0" xfId="0" applyAlignment="1">
      <alignment horizontal="right"/>
    </xf>
    <xf numFmtId="164" fontId="9" fillId="0" borderId="0" xfId="1" applyFont="1" applyFill="1" applyBorder="1" applyAlignment="1" applyProtection="1">
      <alignment horizontal="right" vertical="center" wrapText="1"/>
    </xf>
    <xf numFmtId="164" fontId="9" fillId="0" borderId="0" xfId="1" applyFont="1" applyFill="1" applyBorder="1" applyAlignment="1" applyProtection="1">
      <alignment horizontal="right" wrapText="1"/>
    </xf>
    <xf numFmtId="164" fontId="17" fillId="0" borderId="0" xfId="1" applyFont="1" applyFill="1" applyBorder="1" applyAlignment="1" applyProtection="1">
      <alignment horizontal="right" vertical="top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13" xfId="0" applyFont="1" applyBorder="1" applyAlignment="1" applyProtection="1">
      <alignment horizontal="left" vertical="center" wrapText="1"/>
      <protection locked="0"/>
    </xf>
    <xf numFmtId="166" fontId="14" fillId="0" borderId="0" xfId="1" applyNumberFormat="1" applyFont="1" applyFill="1" applyBorder="1" applyAlignment="1" applyProtection="1">
      <alignment horizontal="right" vertical="center" wrapText="1"/>
    </xf>
    <xf numFmtId="167" fontId="3" fillId="2" borderId="97" xfId="1" applyNumberFormat="1" applyFont="1" applyFill="1" applyBorder="1" applyAlignment="1">
      <alignment horizontal="center" vertical="center" wrapText="1"/>
    </xf>
    <xf numFmtId="166" fontId="14" fillId="0" borderId="98" xfId="1" applyNumberFormat="1" applyFont="1" applyFill="1" applyBorder="1" applyAlignment="1" applyProtection="1">
      <alignment horizontal="right" vertical="center" wrapText="1"/>
    </xf>
    <xf numFmtId="166" fontId="14" fillId="0" borderId="6" xfId="1" applyNumberFormat="1" applyFont="1" applyFill="1" applyBorder="1" applyAlignment="1" applyProtection="1">
      <alignment horizontal="right" vertical="center" wrapText="1"/>
    </xf>
    <xf numFmtId="0" fontId="2" fillId="5" borderId="25" xfId="0" applyFont="1" applyFill="1" applyBorder="1" applyAlignment="1" applyProtection="1">
      <alignment horizontal="right" vertical="center" wrapText="1"/>
      <protection locked="0"/>
    </xf>
    <xf numFmtId="0" fontId="3" fillId="0" borderId="100" xfId="0" applyFont="1" applyBorder="1" applyAlignment="1" applyProtection="1">
      <alignment horizontal="left" vertical="center" wrapText="1"/>
      <protection locked="0"/>
    </xf>
    <xf numFmtId="0" fontId="3" fillId="0" borderId="101" xfId="0" applyFont="1" applyBorder="1" applyAlignment="1" applyProtection="1">
      <alignment horizontal="left" vertical="center" wrapText="1"/>
      <protection locked="0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4" fontId="23" fillId="0" borderId="0" xfId="1" applyFont="1" applyFill="1" applyBorder="1" applyAlignment="1" applyProtection="1">
      <alignment horizontal="right" vertical="top"/>
    </xf>
    <xf numFmtId="0" fontId="12" fillId="2" borderId="35" xfId="0" applyFont="1" applyFill="1" applyBorder="1" applyAlignment="1">
      <alignment horizontal="left" vertical="center" wrapText="1"/>
    </xf>
    <xf numFmtId="165" fontId="12" fillId="2" borderId="36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left" vertical="top" wrapText="1"/>
    </xf>
    <xf numFmtId="165" fontId="12" fillId="2" borderId="38" xfId="0" applyNumberFormat="1" applyFont="1" applyFill="1" applyBorder="1" applyAlignment="1">
      <alignment horizontal="center" vertical="center" shrinkToFit="1"/>
    </xf>
    <xf numFmtId="165" fontId="14" fillId="2" borderId="36" xfId="0" applyNumberFormat="1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center" wrapText="1"/>
    </xf>
    <xf numFmtId="167" fontId="3" fillId="2" borderId="36" xfId="1" quotePrefix="1" applyNumberFormat="1" applyFont="1" applyFill="1" applyBorder="1" applyAlignment="1" applyProtection="1">
      <alignment horizontal="center" vertical="center" wrapText="1"/>
    </xf>
    <xf numFmtId="167" fontId="3" fillId="2" borderId="36" xfId="0" quotePrefix="1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top" wrapText="1"/>
    </xf>
    <xf numFmtId="167" fontId="12" fillId="2" borderId="36" xfId="0" applyNumberFormat="1" applyFont="1" applyFill="1" applyBorder="1" applyAlignment="1">
      <alignment horizontal="center" vertical="center" shrinkToFit="1"/>
    </xf>
    <xf numFmtId="165" fontId="14" fillId="2" borderId="43" xfId="0" applyNumberFormat="1" applyFont="1" applyFill="1" applyBorder="1" applyAlignment="1">
      <alignment horizontal="center" vertical="center" shrinkToFit="1"/>
    </xf>
    <xf numFmtId="6" fontId="3" fillId="2" borderId="36" xfId="0" applyNumberFormat="1" applyFont="1" applyFill="1" applyBorder="1" applyAlignment="1">
      <alignment horizontal="center" vertical="center" wrapText="1"/>
    </xf>
    <xf numFmtId="8" fontId="12" fillId="2" borderId="36" xfId="0" applyNumberFormat="1" applyFont="1" applyFill="1" applyBorder="1" applyAlignment="1">
      <alignment horizontal="center" vertical="center" wrapText="1"/>
    </xf>
    <xf numFmtId="165" fontId="12" fillId="2" borderId="41" xfId="0" applyNumberFormat="1" applyFont="1" applyFill="1" applyBorder="1" applyAlignment="1">
      <alignment horizontal="center" vertical="center" shrinkToFit="1"/>
    </xf>
    <xf numFmtId="6" fontId="3" fillId="2" borderId="46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right" vertical="center" wrapText="1"/>
    </xf>
    <xf numFmtId="167" fontId="3" fillId="2" borderId="36" xfId="0" applyNumberFormat="1" applyFont="1" applyFill="1" applyBorder="1" applyAlignment="1">
      <alignment horizontal="center" vertical="center" wrapText="1"/>
    </xf>
    <xf numFmtId="164" fontId="14" fillId="0" borderId="37" xfId="1" applyFont="1" applyFill="1" applyBorder="1" applyAlignment="1" applyProtection="1">
      <alignment horizontal="right" vertical="center" wrapText="1"/>
    </xf>
    <xf numFmtId="166" fontId="14" fillId="0" borderId="44" xfId="1" applyNumberFormat="1" applyFont="1" applyFill="1" applyBorder="1" applyAlignment="1" applyProtection="1">
      <alignment horizontal="right" vertical="center" wrapText="1"/>
    </xf>
    <xf numFmtId="166" fontId="14" fillId="0" borderId="42" xfId="1" applyNumberFormat="1" applyFont="1" applyFill="1" applyBorder="1" applyAlignment="1" applyProtection="1">
      <alignment horizontal="right" vertical="center" wrapText="1"/>
    </xf>
    <xf numFmtId="164" fontId="14" fillId="0" borderId="37" xfId="1" applyFont="1" applyFill="1" applyBorder="1" applyAlignment="1" applyProtection="1">
      <alignment horizontal="right" wrapText="1"/>
    </xf>
    <xf numFmtId="0" fontId="3" fillId="2" borderId="36" xfId="0" applyFont="1" applyFill="1" applyBorder="1" applyAlignment="1">
      <alignment horizontal="left" vertical="top" wrapText="1"/>
    </xf>
    <xf numFmtId="6" fontId="3" fillId="2" borderId="36" xfId="0" quotePrefix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164" fontId="14" fillId="0" borderId="39" xfId="1" applyFont="1" applyFill="1" applyBorder="1" applyAlignment="1" applyProtection="1">
      <alignment horizontal="right" wrapText="1"/>
    </xf>
    <xf numFmtId="164" fontId="14" fillId="0" borderId="44" xfId="1" applyFont="1" applyFill="1" applyBorder="1" applyAlignment="1" applyProtection="1">
      <alignment horizontal="right" wrapText="1"/>
    </xf>
    <xf numFmtId="0" fontId="15" fillId="0" borderId="0" xfId="0" applyFont="1" applyAlignment="1">
      <alignment horizontal="right" vertical="center"/>
    </xf>
    <xf numFmtId="164" fontId="14" fillId="0" borderId="42" xfId="1" applyFont="1" applyFill="1" applyBorder="1" applyAlignment="1" applyProtection="1">
      <alignment horizontal="right" wrapText="1"/>
    </xf>
    <xf numFmtId="6" fontId="3" fillId="4" borderId="36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8" fontId="12" fillId="4" borderId="36" xfId="0" applyNumberFormat="1" applyFont="1" applyFill="1" applyBorder="1" applyAlignment="1">
      <alignment horizontal="center" vertical="center" wrapText="1"/>
    </xf>
    <xf numFmtId="165" fontId="12" fillId="4" borderId="38" xfId="0" applyNumberFormat="1" applyFont="1" applyFill="1" applyBorder="1" applyAlignment="1">
      <alignment horizontal="center" vertical="center" shrinkToFit="1"/>
    </xf>
    <xf numFmtId="164" fontId="14" fillId="0" borderId="47" xfId="1" applyFont="1" applyFill="1" applyBorder="1" applyAlignment="1" applyProtection="1">
      <alignment horizontal="right" wrapText="1"/>
    </xf>
    <xf numFmtId="165" fontId="12" fillId="2" borderId="43" xfId="0" applyNumberFormat="1" applyFont="1" applyFill="1" applyBorder="1" applyAlignment="1">
      <alignment horizontal="center" vertical="center" shrinkToFit="1"/>
    </xf>
    <xf numFmtId="165" fontId="12" fillId="4" borderId="41" xfId="0" applyNumberFormat="1" applyFont="1" applyFill="1" applyBorder="1" applyAlignment="1">
      <alignment horizontal="center" vertical="center" shrinkToFit="1"/>
    </xf>
    <xf numFmtId="166" fontId="3" fillId="4" borderId="36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vertical="center" wrapText="1"/>
    </xf>
    <xf numFmtId="166" fontId="14" fillId="0" borderId="7" xfId="1" applyNumberFormat="1" applyFont="1" applyFill="1" applyBorder="1" applyAlignment="1" applyProtection="1">
      <alignment horizontal="right" vertical="center" wrapText="1"/>
    </xf>
    <xf numFmtId="164" fontId="14" fillId="0" borderId="7" xfId="1" applyFont="1" applyFill="1" applyBorder="1" applyAlignment="1" applyProtection="1">
      <alignment horizontal="right" vertical="center" wrapText="1"/>
    </xf>
    <xf numFmtId="166" fontId="14" fillId="0" borderId="89" xfId="1" applyNumberFormat="1" applyFont="1" applyFill="1" applyBorder="1" applyAlignment="1" applyProtection="1">
      <alignment horizontal="right" vertical="center" wrapText="1"/>
    </xf>
    <xf numFmtId="166" fontId="14" fillId="0" borderId="91" xfId="1" applyNumberFormat="1" applyFont="1" applyFill="1" applyBorder="1" applyAlignment="1" applyProtection="1">
      <alignment horizontal="right" vertical="center" wrapText="1"/>
    </xf>
    <xf numFmtId="166" fontId="14" fillId="0" borderId="92" xfId="1" applyNumberFormat="1" applyFont="1" applyFill="1" applyBorder="1" applyAlignment="1" applyProtection="1">
      <alignment horizontal="right" vertical="center" wrapText="1"/>
    </xf>
    <xf numFmtId="167" fontId="12" fillId="4" borderId="36" xfId="0" applyNumberFormat="1" applyFont="1" applyFill="1" applyBorder="1" applyAlignment="1">
      <alignment horizontal="center" vertical="center" shrinkToFit="1"/>
    </xf>
    <xf numFmtId="167" fontId="12" fillId="2" borderId="41" xfId="0" applyNumberFormat="1" applyFont="1" applyFill="1" applyBorder="1" applyAlignment="1">
      <alignment horizontal="center" vertical="center" shrinkToFit="1"/>
    </xf>
    <xf numFmtId="166" fontId="14" fillId="0" borderId="90" xfId="1" applyNumberFormat="1" applyFont="1" applyFill="1" applyBorder="1" applyAlignment="1" applyProtection="1">
      <alignment horizontal="right" vertical="center" wrapText="1"/>
    </xf>
    <xf numFmtId="164" fontId="14" fillId="0" borderId="44" xfId="1" applyFont="1" applyFill="1" applyBorder="1" applyAlignment="1" applyProtection="1">
      <alignment horizontal="right" vertical="center" wrapText="1"/>
    </xf>
    <xf numFmtId="164" fontId="14" fillId="0" borderId="99" xfId="1" applyFont="1" applyFill="1" applyBorder="1" applyAlignment="1" applyProtection="1">
      <alignment horizontal="right" vertical="center" wrapText="1"/>
    </xf>
    <xf numFmtId="165" fontId="12" fillId="2" borderId="2" xfId="0" applyNumberFormat="1" applyFont="1" applyFill="1" applyBorder="1" applyAlignment="1">
      <alignment horizontal="center" vertical="center" shrinkToFit="1"/>
    </xf>
    <xf numFmtId="165" fontId="12" fillId="2" borderId="93" xfId="0" applyNumberFormat="1" applyFont="1" applyFill="1" applyBorder="1" applyAlignment="1">
      <alignment horizontal="center" vertical="center" shrinkToFit="1"/>
    </xf>
    <xf numFmtId="164" fontId="14" fillId="0" borderId="104" xfId="1" applyFont="1" applyFill="1" applyBorder="1" applyAlignment="1" applyProtection="1">
      <alignment horizontal="right" vertical="center" wrapText="1"/>
    </xf>
    <xf numFmtId="0" fontId="3" fillId="2" borderId="52" xfId="0" applyFont="1" applyFill="1" applyBorder="1" applyAlignment="1">
      <alignment vertical="center" wrapText="1"/>
    </xf>
    <xf numFmtId="167" fontId="3" fillId="2" borderId="43" xfId="0" applyNumberFormat="1" applyFont="1" applyFill="1" applyBorder="1" applyAlignment="1">
      <alignment horizontal="center" vertical="center" wrapText="1"/>
    </xf>
    <xf numFmtId="167" fontId="12" fillId="4" borderId="41" xfId="0" applyNumberFormat="1" applyFont="1" applyFill="1" applyBorder="1" applyAlignment="1">
      <alignment horizontal="center" vertical="center" shrinkToFit="1"/>
    </xf>
    <xf numFmtId="164" fontId="14" fillId="0" borderId="42" xfId="1" applyFont="1" applyFill="1" applyBorder="1" applyAlignment="1" applyProtection="1">
      <alignment horizontal="right" vertical="center" wrapText="1"/>
    </xf>
    <xf numFmtId="0" fontId="3" fillId="0" borderId="102" xfId="0" applyFont="1" applyBorder="1" applyAlignment="1" applyProtection="1">
      <alignment horizontal="left" vertical="center" wrapText="1"/>
      <protection locked="0"/>
    </xf>
    <xf numFmtId="167" fontId="12" fillId="2" borderId="53" xfId="0" applyNumberFormat="1" applyFont="1" applyFill="1" applyBorder="1" applyAlignment="1">
      <alignment horizontal="center" vertical="center" shrinkToFit="1"/>
    </xf>
    <xf numFmtId="0" fontId="3" fillId="0" borderId="103" xfId="0" applyFont="1" applyBorder="1" applyAlignment="1" applyProtection="1">
      <alignment horizontal="left" vertical="center" wrapText="1"/>
      <protection locked="0"/>
    </xf>
    <xf numFmtId="167" fontId="12" fillId="2" borderId="65" xfId="0" applyNumberFormat="1" applyFont="1" applyFill="1" applyBorder="1" applyAlignment="1">
      <alignment horizontal="center" vertical="center" shrinkToFit="1"/>
    </xf>
    <xf numFmtId="166" fontId="14" fillId="0" borderId="5" xfId="1" applyNumberFormat="1" applyFont="1" applyFill="1" applyBorder="1" applyAlignment="1" applyProtection="1">
      <alignment horizontal="right" vertical="center" wrapText="1"/>
    </xf>
    <xf numFmtId="167" fontId="12" fillId="2" borderId="2" xfId="0" applyNumberFormat="1" applyFont="1" applyFill="1" applyBorder="1" applyAlignment="1">
      <alignment horizontal="center" vertical="center" shrinkToFit="1"/>
    </xf>
    <xf numFmtId="167" fontId="12" fillId="2" borderId="94" xfId="0" applyNumberFormat="1" applyFont="1" applyFill="1" applyBorder="1" applyAlignment="1">
      <alignment horizontal="center" vertical="center" shrinkToFit="1"/>
    </xf>
    <xf numFmtId="164" fontId="17" fillId="4" borderId="0" xfId="1" applyFont="1" applyFill="1" applyBorder="1" applyAlignment="1" applyProtection="1">
      <alignment horizontal="right" vertical="top"/>
    </xf>
    <xf numFmtId="0" fontId="3" fillId="2" borderId="94" xfId="0" applyFont="1" applyFill="1" applyBorder="1" applyAlignment="1">
      <alignment horizontal="left" vertical="center" wrapText="1"/>
    </xf>
    <xf numFmtId="0" fontId="3" fillId="2" borderId="9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9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3" fillId="2" borderId="6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right" vertical="top" wrapText="1"/>
    </xf>
    <xf numFmtId="0" fontId="2" fillId="2" borderId="62" xfId="0" applyFont="1" applyFill="1" applyBorder="1" applyAlignment="1">
      <alignment horizontal="right" vertical="top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2" borderId="61" xfId="0" applyFont="1" applyFill="1" applyBorder="1" applyAlignment="1">
      <alignment horizontal="center" vertical="center" textRotation="90" wrapText="1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2" borderId="53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  <protection locked="0"/>
    </xf>
    <xf numFmtId="0" fontId="3" fillId="0" borderId="60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3" fillId="0" borderId="85" xfId="0" applyFont="1" applyBorder="1" applyAlignment="1" applyProtection="1">
      <alignment horizontal="left" vertical="center" wrapText="1"/>
      <protection locked="0"/>
    </xf>
    <xf numFmtId="0" fontId="3" fillId="0" borderId="63" xfId="0" applyFont="1" applyBorder="1" applyAlignment="1" applyProtection="1">
      <alignment horizontal="left" vertical="center" wrapText="1"/>
      <protection locked="0"/>
    </xf>
    <xf numFmtId="0" fontId="3" fillId="2" borderId="54" xfId="0" applyFont="1" applyFill="1" applyBorder="1" applyAlignment="1">
      <alignment horizontal="left" vertical="center" wrapText="1"/>
    </xf>
    <xf numFmtId="0" fontId="3" fillId="2" borderId="56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 wrapText="1"/>
    </xf>
    <xf numFmtId="0" fontId="12" fillId="2" borderId="58" xfId="0" applyFont="1" applyFill="1" applyBorder="1" applyAlignment="1">
      <alignment horizontal="left" vertical="center" wrapText="1"/>
    </xf>
    <xf numFmtId="0" fontId="2" fillId="2" borderId="62" xfId="0" applyFont="1" applyFill="1" applyBorder="1" applyAlignment="1">
      <alignment horizontal="right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86" xfId="0" applyFont="1" applyFill="1" applyBorder="1" applyAlignment="1">
      <alignment horizontal="left" vertical="center" wrapText="1"/>
    </xf>
    <xf numFmtId="2" fontId="3" fillId="0" borderId="24" xfId="0" applyNumberFormat="1" applyFont="1" applyBorder="1" applyAlignment="1" applyProtection="1">
      <alignment horizontal="center" vertical="center" wrapText="1"/>
      <protection locked="0"/>
    </xf>
    <xf numFmtId="2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63" xfId="0" applyFont="1" applyFill="1" applyBorder="1" applyAlignment="1">
      <alignment horizontal="right" vertical="center" wrapText="1"/>
    </xf>
    <xf numFmtId="0" fontId="3" fillId="2" borderId="96" xfId="0" applyFont="1" applyFill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2" borderId="56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57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66" xfId="0" applyFont="1" applyFill="1" applyBorder="1" applyAlignment="1">
      <alignment horizontal="left" vertical="top" wrapText="1"/>
    </xf>
    <xf numFmtId="0" fontId="12" fillId="2" borderId="45" xfId="0" applyFont="1" applyFill="1" applyBorder="1" applyAlignment="1">
      <alignment horizontal="left" vertical="top" wrapText="1"/>
    </xf>
    <xf numFmtId="0" fontId="12" fillId="2" borderId="58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right" vertical="center" wrapText="1"/>
      <protection locked="0"/>
    </xf>
    <xf numFmtId="0" fontId="12" fillId="0" borderId="35" xfId="0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4" borderId="51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right" vertical="center" wrapText="1"/>
    </xf>
    <xf numFmtId="0" fontId="3" fillId="4" borderId="35" xfId="0" applyFont="1" applyFill="1" applyBorder="1" applyAlignment="1">
      <alignment horizontal="right" vertical="center" wrapText="1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2" borderId="51" xfId="0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2" fontId="12" fillId="0" borderId="18" xfId="0" applyNumberFormat="1" applyFont="1" applyBorder="1" applyAlignment="1" applyProtection="1">
      <alignment horizontal="left" wrapText="1"/>
      <protection locked="0"/>
    </xf>
    <xf numFmtId="2" fontId="12" fillId="0" borderId="19" xfId="0" applyNumberFormat="1" applyFont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3" fillId="2" borderId="64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top" wrapText="1"/>
    </xf>
    <xf numFmtId="0" fontId="3" fillId="2" borderId="65" xfId="0" applyFont="1" applyFill="1" applyBorder="1" applyAlignment="1">
      <alignment horizontal="left" vertical="top" wrapText="1"/>
    </xf>
    <xf numFmtId="0" fontId="12" fillId="2" borderId="48" xfId="0" applyFont="1" applyFill="1" applyBorder="1" applyAlignment="1">
      <alignment horizontal="left" vertical="top" wrapText="1"/>
    </xf>
    <xf numFmtId="0" fontId="12" fillId="2" borderId="34" xfId="0" applyFont="1" applyFill="1" applyBorder="1" applyAlignment="1">
      <alignment horizontal="left" vertical="top" wrapText="1"/>
    </xf>
    <xf numFmtId="0" fontId="12" fillId="0" borderId="51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center" wrapText="1"/>
      <protection locked="0"/>
    </xf>
    <xf numFmtId="0" fontId="3" fillId="2" borderId="45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top" wrapText="1"/>
    </xf>
    <xf numFmtId="0" fontId="3" fillId="2" borderId="106" xfId="0" applyFont="1" applyFill="1" applyBorder="1" applyAlignment="1">
      <alignment horizontal="left" vertical="top" wrapText="1"/>
    </xf>
    <xf numFmtId="0" fontId="3" fillId="2" borderId="83" xfId="0" applyFont="1" applyFill="1" applyBorder="1" applyAlignment="1">
      <alignment horizontal="right" vertical="center" wrapText="1"/>
    </xf>
    <xf numFmtId="0" fontId="12" fillId="0" borderId="109" xfId="0" applyFont="1" applyBorder="1" applyAlignment="1" applyProtection="1">
      <alignment horizontal="right" vertical="center" wrapText="1"/>
      <protection locked="0"/>
    </xf>
    <xf numFmtId="0" fontId="12" fillId="0" borderId="110" xfId="0" applyFont="1" applyBorder="1" applyAlignment="1" applyProtection="1">
      <alignment horizontal="right" vertical="center" wrapText="1"/>
      <protection locked="0"/>
    </xf>
    <xf numFmtId="0" fontId="2" fillId="2" borderId="108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87" xfId="0" applyFont="1" applyFill="1" applyBorder="1" applyAlignment="1">
      <alignment horizontal="left" vertical="top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2" fontId="12" fillId="0" borderId="18" xfId="0" applyNumberFormat="1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vertical="center" wrapText="1"/>
      <protection locked="0"/>
    </xf>
    <xf numFmtId="0" fontId="3" fillId="2" borderId="48" xfId="0" applyFont="1" applyFill="1" applyBorder="1" applyAlignment="1">
      <alignment vertical="center" wrapText="1"/>
    </xf>
    <xf numFmtId="0" fontId="12" fillId="2" borderId="48" xfId="0" applyFont="1" applyFill="1" applyBorder="1" applyAlignment="1">
      <alignment vertical="center" wrapText="1"/>
    </xf>
    <xf numFmtId="0" fontId="12" fillId="2" borderId="34" xfId="0" applyFont="1" applyFill="1" applyBorder="1" applyAlignment="1">
      <alignment vertical="center" wrapText="1"/>
    </xf>
    <xf numFmtId="0" fontId="3" fillId="2" borderId="8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3" fillId="2" borderId="107" xfId="0" applyFont="1" applyFill="1" applyBorder="1" applyAlignment="1">
      <alignment horizontal="left" vertical="top" wrapText="1"/>
    </xf>
    <xf numFmtId="0" fontId="3" fillId="2" borderId="105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51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12" fillId="2" borderId="35" xfId="0" applyFont="1" applyFill="1" applyBorder="1" applyAlignment="1">
      <alignment horizontal="left" vertical="top" wrapText="1"/>
    </xf>
    <xf numFmtId="0" fontId="3" fillId="2" borderId="59" xfId="0" applyFont="1" applyFill="1" applyBorder="1" applyAlignment="1">
      <alignment horizontal="left" vertical="top" wrapText="1"/>
    </xf>
    <xf numFmtId="2" fontId="5" fillId="0" borderId="20" xfId="0" applyNumberFormat="1" applyFont="1" applyBorder="1" applyAlignment="1" applyProtection="1">
      <alignment horizontal="center" vertical="center" wrapText="1"/>
      <protection locked="0"/>
    </xf>
    <xf numFmtId="2" fontId="5" fillId="0" borderId="21" xfId="0" applyNumberFormat="1" applyFont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right" vertical="top" wrapText="1"/>
    </xf>
    <xf numFmtId="0" fontId="3" fillId="0" borderId="34" xfId="0" applyFont="1" applyBorder="1" applyAlignment="1" applyProtection="1">
      <alignment horizontal="center" vertical="top" wrapText="1"/>
      <protection locked="0"/>
    </xf>
    <xf numFmtId="0" fontId="3" fillId="0" borderId="33" xfId="0" applyFont="1" applyBorder="1" applyAlignment="1" applyProtection="1">
      <alignment horizontal="center" vertical="top" wrapText="1"/>
      <protection locked="0"/>
    </xf>
    <xf numFmtId="0" fontId="3" fillId="2" borderId="48" xfId="0" applyFont="1" applyFill="1" applyBorder="1" applyAlignment="1">
      <alignment horizontal="left" vertical="top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2" borderId="84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54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left" vertical="top" wrapText="1"/>
    </xf>
    <xf numFmtId="0" fontId="12" fillId="2" borderId="57" xfId="0" applyFont="1" applyFill="1" applyBorder="1" applyAlignment="1">
      <alignment horizontal="left" vertical="top" wrapText="1"/>
    </xf>
    <xf numFmtId="2" fontId="10" fillId="0" borderId="65" xfId="0" applyNumberFormat="1" applyFont="1" applyBorder="1" applyAlignment="1" applyProtection="1">
      <alignment horizontal="center" vertical="center" wrapText="1"/>
      <protection locked="0"/>
    </xf>
    <xf numFmtId="2" fontId="10" fillId="0" borderId="34" xfId="0" applyNumberFormat="1" applyFont="1" applyBorder="1" applyAlignment="1" applyProtection="1">
      <alignment horizontal="center" vertical="center" wrapText="1"/>
      <protection locked="0"/>
    </xf>
    <xf numFmtId="2" fontId="10" fillId="0" borderId="18" xfId="0" applyNumberFormat="1" applyFont="1" applyBorder="1" applyAlignment="1" applyProtection="1">
      <alignment horizontal="center" vertical="center" wrapText="1"/>
      <protection locked="0"/>
    </xf>
    <xf numFmtId="2" fontId="10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top" wrapText="1"/>
      <protection locked="0"/>
    </xf>
    <xf numFmtId="0" fontId="5" fillId="0" borderId="26" xfId="0" applyFont="1" applyBorder="1" applyAlignment="1" applyProtection="1">
      <alignment horizontal="center" vertical="top" wrapText="1"/>
      <protection locked="0"/>
    </xf>
    <xf numFmtId="0" fontId="3" fillId="2" borderId="59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left" vertic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2" fillId="2" borderId="49" xfId="0" applyFont="1" applyFill="1" applyBorder="1" applyAlignment="1">
      <alignment horizontal="left" vertical="center" wrapText="1"/>
    </xf>
    <xf numFmtId="0" fontId="10" fillId="0" borderId="51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3" fillId="2" borderId="82" xfId="0" applyFont="1" applyFill="1" applyBorder="1" applyAlignment="1">
      <alignment horizontal="right" vertical="center" wrapText="1"/>
    </xf>
    <xf numFmtId="0" fontId="3" fillId="2" borderId="81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64" xfId="0" applyFont="1" applyFill="1" applyBorder="1" applyAlignment="1">
      <alignment horizontal="left" vertical="top" wrapText="1"/>
    </xf>
    <xf numFmtId="0" fontId="2" fillId="2" borderId="5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82" xfId="0" applyFont="1" applyFill="1" applyBorder="1" applyAlignment="1">
      <alignment horizontal="left" vertical="top" wrapText="1"/>
    </xf>
    <xf numFmtId="0" fontId="14" fillId="3" borderId="1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33" xfId="0" applyFont="1" applyFill="1" applyBorder="1" applyAlignment="1">
      <alignment horizontal="left" vertical="top" wrapText="1"/>
    </xf>
    <xf numFmtId="0" fontId="2" fillId="2" borderId="65" xfId="0" applyFont="1" applyFill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165" fontId="14" fillId="2" borderId="79" xfId="0" applyNumberFormat="1" applyFont="1" applyFill="1" applyBorder="1" applyAlignment="1">
      <alignment horizontal="center" vertical="center" shrinkToFit="1"/>
    </xf>
    <xf numFmtId="165" fontId="14" fillId="2" borderId="46" xfId="0" applyNumberFormat="1" applyFont="1" applyFill="1" applyBorder="1" applyAlignment="1">
      <alignment horizontal="center" vertical="center" shrinkToFit="1"/>
    </xf>
    <xf numFmtId="166" fontId="14" fillId="0" borderId="80" xfId="1" applyNumberFormat="1" applyFont="1" applyFill="1" applyBorder="1" applyAlignment="1" applyProtection="1">
      <alignment horizontal="right" vertical="center" wrapText="1"/>
    </xf>
    <xf numFmtId="166" fontId="14" fillId="0" borderId="47" xfId="1" applyNumberFormat="1" applyFont="1" applyFill="1" applyBorder="1" applyAlignment="1" applyProtection="1">
      <alignment horizontal="right" vertical="center" wrapText="1"/>
    </xf>
    <xf numFmtId="165" fontId="14" fillId="2" borderId="38" xfId="0" applyNumberFormat="1" applyFont="1" applyFill="1" applyBorder="1" applyAlignment="1">
      <alignment horizontal="center" vertical="center" shrinkToFit="1"/>
    </xf>
    <xf numFmtId="166" fontId="14" fillId="0" borderId="39" xfId="1" applyNumberFormat="1" applyFont="1" applyFill="1" applyBorder="1" applyAlignment="1" applyProtection="1">
      <alignment horizontal="right" vertical="center" wrapText="1"/>
    </xf>
    <xf numFmtId="0" fontId="12" fillId="2" borderId="73" xfId="0" applyFont="1" applyFill="1" applyBorder="1" applyAlignment="1" applyProtection="1">
      <alignment horizontal="left" vertical="center" wrapText="1"/>
      <protection locked="0"/>
    </xf>
    <xf numFmtId="0" fontId="12" fillId="2" borderId="71" xfId="0" applyFont="1" applyFill="1" applyBorder="1" applyAlignment="1" applyProtection="1">
      <alignment horizontal="left" vertical="center" wrapText="1"/>
      <protection locked="0"/>
    </xf>
    <xf numFmtId="0" fontId="12" fillId="2" borderId="74" xfId="0" applyFont="1" applyFill="1" applyBorder="1" applyAlignment="1" applyProtection="1">
      <alignment horizontal="left" vertical="center" wrapText="1"/>
      <protection locked="0"/>
    </xf>
    <xf numFmtId="0" fontId="2" fillId="2" borderId="75" xfId="0" applyFont="1" applyFill="1" applyBorder="1" applyAlignment="1">
      <alignment horizontal="left" vertical="center" wrapText="1" indent="1"/>
    </xf>
    <xf numFmtId="0" fontId="2" fillId="2" borderId="76" xfId="0" applyFont="1" applyFill="1" applyBorder="1" applyAlignment="1">
      <alignment horizontal="left" vertical="center" wrapText="1" indent="1"/>
    </xf>
    <xf numFmtId="0" fontId="12" fillId="2" borderId="77" xfId="0" applyFont="1" applyFill="1" applyBorder="1" applyAlignment="1" applyProtection="1">
      <alignment horizontal="left" vertical="center" wrapText="1"/>
      <protection locked="0"/>
    </xf>
    <xf numFmtId="0" fontId="12" fillId="2" borderId="75" xfId="0" applyFont="1" applyFill="1" applyBorder="1" applyAlignment="1" applyProtection="1">
      <alignment horizontal="left" vertical="center" wrapText="1"/>
      <protection locked="0"/>
    </xf>
    <xf numFmtId="0" fontId="12" fillId="2" borderId="78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>
      <alignment horizontal="left" vertical="center" textRotation="90" wrapText="1"/>
    </xf>
    <xf numFmtId="0" fontId="2" fillId="2" borderId="16" xfId="0" applyFont="1" applyFill="1" applyBorder="1" applyAlignment="1">
      <alignment horizontal="left" vertical="center" textRotation="90" wrapText="1"/>
    </xf>
    <xf numFmtId="0" fontId="2" fillId="2" borderId="17" xfId="0" applyFont="1" applyFill="1" applyBorder="1" applyAlignment="1">
      <alignment horizontal="left" vertical="center" textRotation="90" wrapText="1"/>
    </xf>
    <xf numFmtId="0" fontId="2" fillId="2" borderId="67" xfId="0" applyFont="1" applyFill="1" applyBorder="1" applyAlignment="1">
      <alignment horizontal="left" vertical="center" wrapText="1" indent="1"/>
    </xf>
    <xf numFmtId="0" fontId="2" fillId="2" borderId="68" xfId="0" applyFont="1" applyFill="1" applyBorder="1" applyAlignment="1">
      <alignment horizontal="left" vertical="center" wrapText="1" indent="1"/>
    </xf>
    <xf numFmtId="0" fontId="12" fillId="2" borderId="69" xfId="0" applyFont="1" applyFill="1" applyBorder="1" applyAlignment="1" applyProtection="1">
      <alignment horizontal="left" vertical="center" wrapText="1"/>
      <protection locked="0"/>
    </xf>
    <xf numFmtId="0" fontId="12" fillId="2" borderId="67" xfId="0" applyFont="1" applyFill="1" applyBorder="1" applyAlignment="1" applyProtection="1">
      <alignment horizontal="left" vertical="center" wrapText="1"/>
      <protection locked="0"/>
    </xf>
    <xf numFmtId="0" fontId="12" fillId="2" borderId="70" xfId="0" applyFont="1" applyFill="1" applyBorder="1" applyAlignment="1" applyProtection="1">
      <alignment horizontal="left" vertical="center" wrapText="1"/>
      <protection locked="0"/>
    </xf>
    <xf numFmtId="0" fontId="2" fillId="2" borderId="71" xfId="0" applyFont="1" applyFill="1" applyBorder="1" applyAlignment="1">
      <alignment horizontal="left" vertical="center" wrapText="1" indent="1"/>
    </xf>
    <xf numFmtId="0" fontId="2" fillId="2" borderId="72" xfId="0" applyFont="1" applyFill="1" applyBorder="1" applyAlignment="1">
      <alignment horizontal="left" vertical="center" wrapText="1" indent="1"/>
    </xf>
    <xf numFmtId="166" fontId="12" fillId="2" borderId="73" xfId="0" applyNumberFormat="1" applyFont="1" applyFill="1" applyBorder="1" applyAlignment="1">
      <alignment horizontal="left" vertical="center" wrapText="1"/>
    </xf>
    <xf numFmtId="166" fontId="12" fillId="2" borderId="71" xfId="0" applyNumberFormat="1" applyFont="1" applyFill="1" applyBorder="1" applyAlignment="1">
      <alignment horizontal="left" vertical="center" wrapText="1"/>
    </xf>
    <xf numFmtId="166" fontId="12" fillId="2" borderId="74" xfId="0" applyNumberFormat="1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top" wrapText="1"/>
    </xf>
    <xf numFmtId="0" fontId="3" fillId="2" borderId="58" xfId="0" applyFont="1" applyFill="1" applyBorder="1" applyAlignment="1">
      <alignment horizontal="left" vertical="center" wrapText="1"/>
    </xf>
    <xf numFmtId="0" fontId="12" fillId="2" borderId="83" xfId="0" applyFont="1" applyFill="1" applyBorder="1" applyAlignment="1">
      <alignment horizontal="left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12" fillId="0" borderId="34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30868</xdr:colOff>
      <xdr:row>254</xdr:row>
      <xdr:rowOff>129648</xdr:rowOff>
    </xdr:from>
    <xdr:to>
      <xdr:col>10</xdr:col>
      <xdr:colOff>134692</xdr:colOff>
      <xdr:row>268</xdr:row>
      <xdr:rowOff>94371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6AF17F-2C5A-F10A-FD06-89DE75FA51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286"/>
        <a:stretch>
          <a:fillRect/>
        </a:stretch>
      </xdr:blipFill>
      <xdr:spPr>
        <a:xfrm>
          <a:off x="30868" y="58112204"/>
          <a:ext cx="7476880" cy="2236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10</xdr:col>
      <xdr:colOff>27914</xdr:colOff>
      <xdr:row>194</xdr:row>
      <xdr:rowOff>46755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D77113-C11F-2B80-7CD2-A8A85360A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21188"/>
          <a:ext cx="6639852" cy="5134692"/>
        </a:xfrm>
        <a:prstGeom prst="rect">
          <a:avLst/>
        </a:prstGeom>
      </xdr:spPr>
    </xdr:pic>
    <xdr:clientData/>
  </xdr:twoCellAnchor>
  <xdr:twoCellAnchor editAs="oneCell">
    <xdr:from>
      <xdr:col>0</xdr:col>
      <xdr:colOff>129566</xdr:colOff>
      <xdr:row>243</xdr:row>
      <xdr:rowOff>36160</xdr:rowOff>
    </xdr:from>
    <xdr:to>
      <xdr:col>10</xdr:col>
      <xdr:colOff>2243</xdr:colOff>
      <xdr:row>254</xdr:row>
      <xdr:rowOff>34817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C6E0C7-69EC-6AB6-2BD0-1C8DA3C98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66" y="56233660"/>
          <a:ext cx="7204683" cy="17837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268</xdr:row>
      <xdr:rowOff>106590</xdr:rowOff>
    </xdr:from>
    <xdr:to>
      <xdr:col>10</xdr:col>
      <xdr:colOff>94591</xdr:colOff>
      <xdr:row>282</xdr:row>
      <xdr:rowOff>22978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79B55A-073F-E8DE-ECDA-CC6203D82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0340876"/>
          <a:ext cx="7403895" cy="2202388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194</xdr:row>
      <xdr:rowOff>49390</xdr:rowOff>
    </xdr:from>
    <xdr:to>
      <xdr:col>9</xdr:col>
      <xdr:colOff>1114777</xdr:colOff>
      <xdr:row>210</xdr:row>
      <xdr:rowOff>70556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0D0340-8A80-01E2-4D65-3FEC441D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3" y="48556334"/>
          <a:ext cx="7076722" cy="2377722"/>
        </a:xfrm>
        <a:prstGeom prst="rect">
          <a:avLst/>
        </a:prstGeom>
      </xdr:spPr>
    </xdr:pic>
    <xdr:clientData/>
  </xdr:twoCellAnchor>
  <xdr:twoCellAnchor editAs="oneCell">
    <xdr:from>
      <xdr:col>0</xdr:col>
      <xdr:colOff>97770</xdr:colOff>
      <xdr:row>210</xdr:row>
      <xdr:rowOff>38302</xdr:rowOff>
    </xdr:from>
    <xdr:to>
      <xdr:col>10</xdr:col>
      <xdr:colOff>2647</xdr:colOff>
      <xdr:row>236</xdr:row>
      <xdr:rowOff>130024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E7C9EF-86FF-0B52-11B0-14CE7701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770" y="50829231"/>
          <a:ext cx="7200698" cy="4337150"/>
        </a:xfrm>
        <a:prstGeom prst="rect">
          <a:avLst/>
        </a:prstGeom>
      </xdr:spPr>
    </xdr:pic>
    <xdr:clientData/>
  </xdr:twoCellAnchor>
  <xdr:twoCellAnchor editAs="oneCell">
    <xdr:from>
      <xdr:col>0</xdr:col>
      <xdr:colOff>184452</xdr:colOff>
      <xdr:row>237</xdr:row>
      <xdr:rowOff>5039</xdr:rowOff>
    </xdr:from>
    <xdr:to>
      <xdr:col>9</xdr:col>
      <xdr:colOff>1168702</xdr:colOff>
      <xdr:row>242</xdr:row>
      <xdr:rowOff>114447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908A67-381C-6646-F003-BC4156C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452" y="55204682"/>
          <a:ext cx="7130143" cy="92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43"/>
  <sheetViews>
    <sheetView tabSelected="1" topLeftCell="A8" zoomScale="110" zoomScaleNormal="110" zoomScaleSheetLayoutView="100" workbookViewId="0">
      <selection activeCell="A10" sqref="A10:A11"/>
    </sheetView>
  </sheetViews>
  <sheetFormatPr defaultColWidth="8.796875" defaultRowHeight="13" x14ac:dyDescent="0.3"/>
  <cols>
    <col min="1" max="2" width="6.19921875" customWidth="1"/>
    <col min="3" max="3" width="1.19921875" customWidth="1"/>
    <col min="4" max="4" width="34.296875" customWidth="1"/>
    <col min="5" max="5" width="24.5" customWidth="1"/>
    <col min="6" max="6" width="4.69921875" customWidth="1"/>
    <col min="7" max="7" width="2.19921875" customWidth="1"/>
    <col min="8" max="8" width="5.296875" customWidth="1"/>
    <col min="9" max="9" width="10.796875" customWidth="1"/>
    <col min="10" max="10" width="20.5" style="52" customWidth="1"/>
    <col min="11" max="11" width="24.69921875" style="45" customWidth="1"/>
  </cols>
  <sheetData>
    <row r="1" spans="1:15" ht="37.5" customHeight="1" thickBot="1" x14ac:dyDescent="0.35">
      <c r="A1" s="289" t="s">
        <v>114</v>
      </c>
      <c r="B1" s="290"/>
      <c r="C1" s="290"/>
      <c r="D1" s="290"/>
      <c r="E1" s="290"/>
      <c r="F1" s="290"/>
      <c r="G1" s="290"/>
      <c r="H1" s="290"/>
      <c r="I1" s="290"/>
      <c r="J1" s="290"/>
      <c r="K1" s="291"/>
    </row>
    <row r="2" spans="1:15" ht="42" customHeight="1" x14ac:dyDescent="0.3">
      <c r="A2" s="316" t="s">
        <v>0</v>
      </c>
      <c r="B2" s="319" t="s">
        <v>1</v>
      </c>
      <c r="C2" s="319"/>
      <c r="D2" s="320"/>
      <c r="E2" s="321"/>
      <c r="F2" s="322"/>
      <c r="G2" s="322"/>
      <c r="H2" s="322"/>
      <c r="I2" s="322"/>
      <c r="J2" s="322"/>
      <c r="K2" s="323"/>
    </row>
    <row r="3" spans="1:15" ht="26.15" customHeight="1" x14ac:dyDescent="0.3">
      <c r="A3" s="317"/>
      <c r="B3" s="324" t="s">
        <v>2</v>
      </c>
      <c r="C3" s="324"/>
      <c r="D3" s="325"/>
      <c r="E3" s="308"/>
      <c r="F3" s="309"/>
      <c r="G3" s="309"/>
      <c r="H3" s="309"/>
      <c r="I3" s="309"/>
      <c r="J3" s="309"/>
      <c r="K3" s="310"/>
    </row>
    <row r="4" spans="1:15" ht="35.15" customHeight="1" x14ac:dyDescent="0.3">
      <c r="A4" s="317"/>
      <c r="B4" s="324" t="s">
        <v>3</v>
      </c>
      <c r="C4" s="324"/>
      <c r="D4" s="325"/>
      <c r="E4" s="326">
        <f>K159</f>
        <v>0</v>
      </c>
      <c r="F4" s="327"/>
      <c r="G4" s="327"/>
      <c r="H4" s="327"/>
      <c r="I4" s="327"/>
      <c r="J4" s="327"/>
      <c r="K4" s="328"/>
      <c r="O4" s="14"/>
    </row>
    <row r="5" spans="1:15" ht="28" customHeight="1" x14ac:dyDescent="0.3">
      <c r="A5" s="317"/>
      <c r="B5" s="324" t="s">
        <v>4</v>
      </c>
      <c r="C5" s="324"/>
      <c r="D5" s="325"/>
      <c r="E5" s="308"/>
      <c r="F5" s="309"/>
      <c r="G5" s="309"/>
      <c r="H5" s="309"/>
      <c r="I5" s="309"/>
      <c r="J5" s="309"/>
      <c r="K5" s="310"/>
    </row>
    <row r="6" spans="1:15" ht="29.15" customHeight="1" thickBot="1" x14ac:dyDescent="0.35">
      <c r="A6" s="318"/>
      <c r="B6" s="311" t="s">
        <v>5</v>
      </c>
      <c r="C6" s="311"/>
      <c r="D6" s="312"/>
      <c r="E6" s="313"/>
      <c r="F6" s="314"/>
      <c r="G6" s="314"/>
      <c r="H6" s="314"/>
      <c r="I6" s="314"/>
      <c r="J6" s="314"/>
      <c r="K6" s="315"/>
    </row>
    <row r="7" spans="1:15" ht="17.5" customHeight="1" thickBot="1" x14ac:dyDescent="0.35">
      <c r="A7" s="15"/>
      <c r="B7" s="16"/>
      <c r="C7" s="16"/>
      <c r="D7" s="16"/>
      <c r="E7" s="17"/>
      <c r="F7" s="17"/>
      <c r="G7" s="17"/>
      <c r="H7" s="17"/>
      <c r="I7" s="17"/>
      <c r="J7" s="33"/>
      <c r="K7" s="39"/>
    </row>
    <row r="8" spans="1:15" ht="63" customHeight="1" thickBot="1" x14ac:dyDescent="0.35">
      <c r="A8" s="292" t="s">
        <v>63</v>
      </c>
      <c r="B8" s="293"/>
      <c r="C8" s="293"/>
      <c r="D8" s="293"/>
      <c r="E8" s="293"/>
      <c r="F8" s="293"/>
      <c r="G8" s="293"/>
      <c r="H8" s="293"/>
      <c r="I8" s="293"/>
      <c r="J8" s="294"/>
      <c r="K8" s="34" t="s">
        <v>6</v>
      </c>
    </row>
    <row r="9" spans="1:15" ht="29.5" customHeight="1" thickBot="1" x14ac:dyDescent="0.35">
      <c r="A9" s="129" t="s">
        <v>53</v>
      </c>
      <c r="B9" s="130"/>
      <c r="C9" s="130"/>
      <c r="D9" s="130"/>
      <c r="E9" s="130"/>
      <c r="F9" s="130"/>
      <c r="G9" s="130"/>
      <c r="H9" s="130"/>
      <c r="I9" s="130"/>
      <c r="J9" s="130"/>
      <c r="K9" s="131"/>
    </row>
    <row r="10" spans="1:15" ht="18.649999999999999" customHeight="1" x14ac:dyDescent="0.3">
      <c r="A10" s="295"/>
      <c r="B10" s="297" t="s">
        <v>72</v>
      </c>
      <c r="C10" s="298"/>
      <c r="D10" s="298"/>
      <c r="E10" s="298"/>
      <c r="F10" s="298"/>
      <c r="G10" s="298"/>
      <c r="H10" s="298"/>
      <c r="I10" s="299"/>
      <c r="J10" s="302">
        <v>49915</v>
      </c>
      <c r="K10" s="304" t="str">
        <f>IF(A10="Yes",J10,"")</f>
        <v/>
      </c>
    </row>
    <row r="11" spans="1:15" ht="36" customHeight="1" x14ac:dyDescent="0.3">
      <c r="A11" s="296"/>
      <c r="B11" s="253" t="s">
        <v>73</v>
      </c>
      <c r="C11" s="250"/>
      <c r="D11" s="250"/>
      <c r="E11" s="250"/>
      <c r="F11" s="250"/>
      <c r="G11" s="250"/>
      <c r="H11" s="250"/>
      <c r="I11" s="256"/>
      <c r="J11" s="303"/>
      <c r="K11" s="305"/>
      <c r="L11" s="46"/>
      <c r="M11" s="19"/>
    </row>
    <row r="12" spans="1:15" ht="19.5" customHeight="1" x14ac:dyDescent="0.3">
      <c r="A12" s="301"/>
      <c r="B12" s="300" t="s">
        <v>74</v>
      </c>
      <c r="C12" s="221"/>
      <c r="D12" s="221"/>
      <c r="E12" s="221"/>
      <c r="F12" s="221"/>
      <c r="G12" s="221"/>
      <c r="H12" s="221"/>
      <c r="I12" s="222"/>
      <c r="J12" s="306">
        <v>30967</v>
      </c>
      <c r="K12" s="307" t="str">
        <f>IF(A12="Yes",J12,"")</f>
        <v/>
      </c>
    </row>
    <row r="13" spans="1:15" ht="38.25" customHeight="1" x14ac:dyDescent="0.3">
      <c r="A13" s="296"/>
      <c r="B13" s="253" t="s">
        <v>75</v>
      </c>
      <c r="C13" s="250"/>
      <c r="D13" s="250"/>
      <c r="E13" s="250"/>
      <c r="F13" s="250"/>
      <c r="G13" s="250"/>
      <c r="H13" s="250"/>
      <c r="I13" s="256"/>
      <c r="J13" s="303"/>
      <c r="K13" s="305"/>
    </row>
    <row r="14" spans="1:15" ht="18" customHeight="1" x14ac:dyDescent="0.3">
      <c r="A14" s="1"/>
      <c r="B14" s="156" t="s">
        <v>76</v>
      </c>
      <c r="C14" s="159"/>
      <c r="D14" s="159"/>
      <c r="E14" s="159"/>
      <c r="F14" s="159"/>
      <c r="G14" s="159"/>
      <c r="H14" s="159"/>
      <c r="I14" s="160"/>
      <c r="J14" s="64">
        <v>6006</v>
      </c>
      <c r="K14" s="20" t="str">
        <f>IF(A14="Yes",J14,"")</f>
        <v/>
      </c>
    </row>
    <row r="15" spans="1:15" ht="29.5" customHeight="1" x14ac:dyDescent="0.3">
      <c r="A15" s="1"/>
      <c r="B15" s="249" t="s">
        <v>77</v>
      </c>
      <c r="C15" s="219"/>
      <c r="D15" s="219"/>
      <c r="E15" s="219"/>
      <c r="F15" s="219"/>
      <c r="G15" s="219"/>
      <c r="H15" s="219"/>
      <c r="I15" s="251"/>
      <c r="J15" s="64">
        <v>9492</v>
      </c>
      <c r="K15" s="20" t="str">
        <f>IF(A15="Yes",J15,"")</f>
        <v/>
      </c>
    </row>
    <row r="16" spans="1:15" ht="36.75" customHeight="1" thickBot="1" x14ac:dyDescent="0.35">
      <c r="A16" s="2"/>
      <c r="B16" s="220" t="s">
        <v>78</v>
      </c>
      <c r="C16" s="260"/>
      <c r="D16" s="260"/>
      <c r="E16" s="260"/>
      <c r="F16" s="260"/>
      <c r="G16" s="260"/>
      <c r="H16" s="260"/>
      <c r="I16" s="329"/>
      <c r="J16" s="66">
        <v>9492</v>
      </c>
      <c r="K16" s="38" t="str">
        <f>IF(A16="Yes",J16,"")</f>
        <v/>
      </c>
    </row>
    <row r="17" spans="1:11" ht="32.25" customHeight="1" thickBot="1" x14ac:dyDescent="0.35">
      <c r="A17" s="133" t="s">
        <v>52</v>
      </c>
      <c r="B17" s="134"/>
      <c r="C17" s="134"/>
      <c r="D17" s="134"/>
      <c r="E17" s="134"/>
      <c r="F17" s="134"/>
      <c r="G17" s="134"/>
      <c r="H17" s="134"/>
      <c r="I17" s="134"/>
      <c r="J17" s="170"/>
      <c r="K17" s="21">
        <f>SUM(K10:K16)</f>
        <v>0</v>
      </c>
    </row>
    <row r="18" spans="1:11" ht="10.15" customHeight="1" thickBot="1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47"/>
      <c r="K18" s="40"/>
    </row>
    <row r="19" spans="1:11" ht="23.15" customHeight="1" thickBot="1" x14ac:dyDescent="0.35">
      <c r="A19" s="129" t="s">
        <v>54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 ht="32.25" customHeight="1" x14ac:dyDescent="0.3">
      <c r="A20" s="213" t="s">
        <v>7</v>
      </c>
      <c r="B20" s="282" t="s">
        <v>8</v>
      </c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7.5" customHeight="1" x14ac:dyDescent="0.3">
      <c r="A21" s="214"/>
      <c r="B21" s="4" t="s">
        <v>51</v>
      </c>
      <c r="C21" s="285" t="s">
        <v>9</v>
      </c>
      <c r="D21" s="286"/>
      <c r="E21" s="286"/>
      <c r="F21" s="286"/>
      <c r="G21" s="286"/>
      <c r="H21" s="286"/>
      <c r="I21" s="287"/>
      <c r="J21" s="67">
        <v>11307</v>
      </c>
      <c r="K21" s="81" t="str">
        <f>IF(B21="yes", J21,"")</f>
        <v/>
      </c>
    </row>
    <row r="22" spans="1:11" ht="17.5" customHeight="1" x14ac:dyDescent="0.3">
      <c r="A22" s="214"/>
      <c r="B22" s="288" t="s">
        <v>79</v>
      </c>
      <c r="C22" s="196"/>
      <c r="D22" s="196"/>
      <c r="E22" s="196"/>
      <c r="F22" s="196"/>
      <c r="G22" s="196"/>
      <c r="H22" s="196"/>
      <c r="I22" s="196"/>
      <c r="J22" s="196"/>
      <c r="K22" s="197"/>
    </row>
    <row r="23" spans="1:11" ht="15" customHeight="1" x14ac:dyDescent="0.3">
      <c r="A23" s="214"/>
      <c r="B23" s="281" t="s">
        <v>10</v>
      </c>
      <c r="C23" s="209"/>
      <c r="D23" s="209"/>
      <c r="E23" s="209"/>
      <c r="F23" s="210"/>
      <c r="G23" s="279"/>
      <c r="H23" s="280"/>
      <c r="I23" s="69" t="s">
        <v>11</v>
      </c>
      <c r="J23" s="70">
        <v>787</v>
      </c>
      <c r="K23" s="20" t="str">
        <f>IF(G23&gt;=1,G23*J23,"")</f>
        <v/>
      </c>
    </row>
    <row r="24" spans="1:11" ht="15.5" x14ac:dyDescent="0.3">
      <c r="A24" s="214"/>
      <c r="B24" s="281" t="s">
        <v>12</v>
      </c>
      <c r="C24" s="209"/>
      <c r="D24" s="209"/>
      <c r="E24" s="209"/>
      <c r="F24" s="210"/>
      <c r="G24" s="279"/>
      <c r="H24" s="280"/>
      <c r="I24" s="69" t="s">
        <v>11</v>
      </c>
      <c r="J24" s="71">
        <v>293</v>
      </c>
      <c r="K24" s="20" t="str">
        <f>IF(G24&gt;=1,G24*J24,"")</f>
        <v/>
      </c>
    </row>
    <row r="25" spans="1:11" ht="15.5" x14ac:dyDescent="0.3">
      <c r="A25" s="214"/>
      <c r="B25" s="281" t="s">
        <v>13</v>
      </c>
      <c r="C25" s="209"/>
      <c r="D25" s="209"/>
      <c r="E25" s="209"/>
      <c r="F25" s="210"/>
      <c r="G25" s="279"/>
      <c r="H25" s="280"/>
      <c r="I25" s="69" t="s">
        <v>11</v>
      </c>
      <c r="J25" s="71">
        <v>89</v>
      </c>
      <c r="K25" s="20" t="str">
        <f>IF(G25&gt;=1,G25*J25,"")</f>
        <v/>
      </c>
    </row>
    <row r="26" spans="1:11" ht="15.5" x14ac:dyDescent="0.3">
      <c r="A26" s="214"/>
      <c r="B26" s="281" t="s">
        <v>14</v>
      </c>
      <c r="C26" s="209"/>
      <c r="D26" s="209"/>
      <c r="E26" s="209"/>
      <c r="F26" s="210"/>
      <c r="G26" s="279"/>
      <c r="H26" s="280"/>
      <c r="I26" s="69" t="s">
        <v>11</v>
      </c>
      <c r="J26" s="71">
        <v>39</v>
      </c>
      <c r="K26" s="20" t="str">
        <f>IF(G26&gt;=1,G26*J26,"")</f>
        <v/>
      </c>
    </row>
    <row r="27" spans="1:11" ht="17.149999999999999" customHeight="1" thickBot="1" x14ac:dyDescent="0.35">
      <c r="A27" s="214"/>
      <c r="B27" s="4"/>
      <c r="C27" s="249" t="s">
        <v>46</v>
      </c>
      <c r="D27" s="196"/>
      <c r="E27" s="196"/>
      <c r="F27" s="196"/>
      <c r="G27" s="196"/>
      <c r="H27" s="196"/>
      <c r="I27" s="252"/>
      <c r="J27" s="73">
        <v>95669</v>
      </c>
      <c r="K27" s="20" t="str">
        <f>IF(B27="yes",J27, "")</f>
        <v/>
      </c>
    </row>
    <row r="28" spans="1:11" ht="18" customHeight="1" x14ac:dyDescent="0.3">
      <c r="A28" s="213" t="s">
        <v>15</v>
      </c>
      <c r="B28" s="5"/>
      <c r="C28" s="191" t="s">
        <v>9</v>
      </c>
      <c r="D28" s="180"/>
      <c r="E28" s="180"/>
      <c r="F28" s="180"/>
      <c r="G28" s="180"/>
      <c r="H28" s="180"/>
      <c r="I28" s="181"/>
      <c r="J28" s="74">
        <v>11307</v>
      </c>
      <c r="K28" s="82" t="str">
        <f t="shared" ref="K28:K32" si="0">IF(B28="yes", J28, "")</f>
        <v/>
      </c>
    </row>
    <row r="29" spans="1:11" ht="18" customHeight="1" x14ac:dyDescent="0.3">
      <c r="A29" s="214"/>
      <c r="B29" s="272"/>
      <c r="C29" s="135" t="s">
        <v>82</v>
      </c>
      <c r="D29" s="136"/>
      <c r="E29" s="136"/>
      <c r="F29" s="268"/>
      <c r="G29" s="269"/>
      <c r="H29" s="156" t="s">
        <v>16</v>
      </c>
      <c r="I29" s="160"/>
      <c r="J29" s="75">
        <v>4772</v>
      </c>
      <c r="K29" s="20" t="str">
        <f>IF(F29&gt;=0.001,F29*J29,"")</f>
        <v/>
      </c>
    </row>
    <row r="30" spans="1:11" ht="27.75" customHeight="1" x14ac:dyDescent="0.3">
      <c r="A30" s="214"/>
      <c r="B30" s="273"/>
      <c r="C30" s="274"/>
      <c r="D30" s="275"/>
      <c r="E30" s="275"/>
      <c r="F30" s="270"/>
      <c r="G30" s="271"/>
      <c r="H30" s="227" t="s">
        <v>81</v>
      </c>
      <c r="I30" s="251"/>
      <c r="J30" s="76">
        <v>0.48</v>
      </c>
      <c r="K30" s="20" t="str">
        <f>IF(F30&gt;=0.001,F30*J30,"")</f>
        <v/>
      </c>
    </row>
    <row r="31" spans="1:11" ht="16" thickBot="1" x14ac:dyDescent="0.35">
      <c r="A31" s="214"/>
      <c r="B31" s="3"/>
      <c r="C31" s="156" t="s">
        <v>46</v>
      </c>
      <c r="D31" s="159"/>
      <c r="E31" s="159"/>
      <c r="F31" s="278"/>
      <c r="G31" s="278"/>
      <c r="H31" s="159"/>
      <c r="I31" s="160"/>
      <c r="J31" s="64">
        <v>95669</v>
      </c>
      <c r="K31" s="20" t="str">
        <f t="shared" si="0"/>
        <v/>
      </c>
    </row>
    <row r="32" spans="1:11" s="23" customFormat="1" ht="18" customHeight="1" x14ac:dyDescent="0.3">
      <c r="A32" s="146" t="s">
        <v>17</v>
      </c>
      <c r="B32" s="7"/>
      <c r="C32" s="191" t="s">
        <v>9</v>
      </c>
      <c r="D32" s="180"/>
      <c r="E32" s="180"/>
      <c r="F32" s="180"/>
      <c r="G32" s="180"/>
      <c r="H32" s="180"/>
      <c r="I32" s="181"/>
      <c r="J32" s="74">
        <v>11307</v>
      </c>
      <c r="K32" s="82" t="str">
        <f t="shared" si="0"/>
        <v/>
      </c>
    </row>
    <row r="33" spans="1:11" ht="18.649999999999999" customHeight="1" x14ac:dyDescent="0.3">
      <c r="A33" s="147"/>
      <c r="B33" s="276"/>
      <c r="C33" s="135" t="s">
        <v>83</v>
      </c>
      <c r="D33" s="136"/>
      <c r="E33" s="136"/>
      <c r="F33" s="268"/>
      <c r="G33" s="269"/>
      <c r="H33" s="249" t="s">
        <v>16</v>
      </c>
      <c r="I33" s="252"/>
      <c r="J33" s="75">
        <v>4772</v>
      </c>
      <c r="K33" s="20" t="str">
        <f>IF(F33&gt;=0.001,F33*J33,"")</f>
        <v/>
      </c>
    </row>
    <row r="34" spans="1:11" ht="18.649999999999999" customHeight="1" x14ac:dyDescent="0.3">
      <c r="A34" s="147"/>
      <c r="B34" s="277"/>
      <c r="C34" s="274"/>
      <c r="D34" s="275"/>
      <c r="E34" s="275"/>
      <c r="F34" s="270"/>
      <c r="G34" s="271"/>
      <c r="H34" s="68" t="s">
        <v>80</v>
      </c>
      <c r="I34" s="24"/>
      <c r="J34" s="76">
        <v>0.48</v>
      </c>
      <c r="K34" s="20" t="str">
        <f>IF(F34&gt;=0.001,F34*J34,"")</f>
        <v/>
      </c>
    </row>
    <row r="35" spans="1:11" ht="18" customHeight="1" thickBot="1" x14ac:dyDescent="0.35">
      <c r="A35" s="148"/>
      <c r="B35" s="6"/>
      <c r="C35" s="265" t="s">
        <v>46</v>
      </c>
      <c r="D35" s="266"/>
      <c r="E35" s="266"/>
      <c r="F35" s="266"/>
      <c r="G35" s="266"/>
      <c r="H35" s="266"/>
      <c r="I35" s="267"/>
      <c r="J35" s="77">
        <v>95669</v>
      </c>
      <c r="K35" s="83" t="str">
        <f t="shared" ref="K35:K49" si="1">IF(B35="yes", J35, "")</f>
        <v/>
      </c>
    </row>
    <row r="36" spans="1:11" ht="35.25" customHeight="1" x14ac:dyDescent="0.3">
      <c r="A36" s="214" t="s">
        <v>18</v>
      </c>
      <c r="B36" s="8"/>
      <c r="C36" s="253" t="s">
        <v>84</v>
      </c>
      <c r="D36" s="250"/>
      <c r="E36" s="250"/>
      <c r="F36" s="254"/>
      <c r="G36" s="255"/>
      <c r="H36" s="250" t="s">
        <v>19</v>
      </c>
      <c r="I36" s="256"/>
      <c r="J36" s="78">
        <v>4467</v>
      </c>
      <c r="K36" s="61" t="str">
        <f>IF(F36&gt;=0.001,F36*J36,"")</f>
        <v/>
      </c>
    </row>
    <row r="37" spans="1:11" ht="35.25" customHeight="1" x14ac:dyDescent="0.3">
      <c r="A37" s="214"/>
      <c r="B37" s="9"/>
      <c r="C37" s="249" t="s">
        <v>85</v>
      </c>
      <c r="D37" s="219"/>
      <c r="E37" s="219"/>
      <c r="F37" s="250"/>
      <c r="G37" s="250"/>
      <c r="H37" s="219"/>
      <c r="I37" s="251"/>
      <c r="J37" s="64">
        <v>4760</v>
      </c>
      <c r="K37" s="20" t="str">
        <f t="shared" si="1"/>
        <v/>
      </c>
    </row>
    <row r="38" spans="1:11" ht="16" customHeight="1" x14ac:dyDescent="0.3">
      <c r="A38" s="214"/>
      <c r="B38" s="9"/>
      <c r="C38" s="249" t="s">
        <v>86</v>
      </c>
      <c r="D38" s="196"/>
      <c r="E38" s="196"/>
      <c r="F38" s="196"/>
      <c r="G38" s="196"/>
      <c r="H38" s="196"/>
      <c r="I38" s="252"/>
      <c r="J38" s="64">
        <v>6006</v>
      </c>
      <c r="K38" s="20" t="str">
        <f t="shared" si="1"/>
        <v/>
      </c>
    </row>
    <row r="39" spans="1:11" ht="16" customHeight="1" x14ac:dyDescent="0.3">
      <c r="A39" s="214"/>
      <c r="B39" s="9"/>
      <c r="C39" s="249" t="s">
        <v>49</v>
      </c>
      <c r="D39" s="219"/>
      <c r="E39" s="219"/>
      <c r="F39" s="219"/>
      <c r="G39" s="219"/>
      <c r="H39" s="219"/>
      <c r="I39" s="251"/>
      <c r="J39" s="64">
        <v>7553</v>
      </c>
      <c r="K39" s="20" t="str">
        <f t="shared" si="1"/>
        <v/>
      </c>
    </row>
    <row r="40" spans="1:11" ht="12.75" customHeight="1" x14ac:dyDescent="0.3">
      <c r="A40" s="214"/>
      <c r="B40" s="258"/>
      <c r="C40" s="220" t="s">
        <v>55</v>
      </c>
      <c r="D40" s="260"/>
      <c r="E40" s="25"/>
      <c r="F40" s="25"/>
      <c r="G40" s="25"/>
      <c r="H40" s="25"/>
      <c r="I40" s="26"/>
      <c r="J40" s="64">
        <v>4244</v>
      </c>
      <c r="K40" s="20" t="str">
        <f t="shared" si="1"/>
        <v/>
      </c>
    </row>
    <row r="41" spans="1:11" ht="21.75" customHeight="1" x14ac:dyDescent="0.3">
      <c r="A41" s="214"/>
      <c r="B41" s="259"/>
      <c r="C41" s="253"/>
      <c r="D41" s="250"/>
      <c r="E41" s="79" t="s">
        <v>69</v>
      </c>
      <c r="F41" s="261"/>
      <c r="G41" s="262"/>
      <c r="H41" s="263" t="s">
        <v>20</v>
      </c>
      <c r="I41" s="264"/>
      <c r="J41" s="80">
        <v>730</v>
      </c>
      <c r="K41" s="20" t="str">
        <f>IF(F41&gt;=1,F41*J41,"")</f>
        <v/>
      </c>
    </row>
    <row r="42" spans="1:11" ht="16" customHeight="1" x14ac:dyDescent="0.3">
      <c r="A42" s="214"/>
      <c r="B42" s="9"/>
      <c r="C42" s="136" t="s">
        <v>87</v>
      </c>
      <c r="D42" s="136"/>
      <c r="E42" s="136"/>
      <c r="F42" s="248"/>
      <c r="G42" s="248"/>
      <c r="H42" s="136"/>
      <c r="I42" s="137"/>
      <c r="J42" s="64">
        <v>4820</v>
      </c>
      <c r="K42" s="20" t="str">
        <f t="shared" si="1"/>
        <v/>
      </c>
    </row>
    <row r="43" spans="1:11" ht="16" customHeight="1" x14ac:dyDescent="0.3">
      <c r="A43" s="214"/>
      <c r="B43" s="9"/>
      <c r="C43" s="156" t="s">
        <v>48</v>
      </c>
      <c r="D43" s="157"/>
      <c r="E43" s="157"/>
      <c r="F43" s="157"/>
      <c r="G43" s="157"/>
      <c r="H43" s="157"/>
      <c r="I43" s="158"/>
      <c r="J43" s="64">
        <v>42356</v>
      </c>
      <c r="K43" s="20" t="str">
        <f t="shared" si="1"/>
        <v/>
      </c>
    </row>
    <row r="44" spans="1:11" ht="16" customHeight="1" x14ac:dyDescent="0.3">
      <c r="A44" s="214"/>
      <c r="B44" s="9"/>
      <c r="C44" s="156" t="s">
        <v>50</v>
      </c>
      <c r="D44" s="157"/>
      <c r="E44" s="157"/>
      <c r="F44" s="157"/>
      <c r="G44" s="157"/>
      <c r="H44" s="157"/>
      <c r="I44" s="158"/>
      <c r="J44" s="64">
        <v>22947</v>
      </c>
      <c r="K44" s="20" t="str">
        <f t="shared" si="1"/>
        <v/>
      </c>
    </row>
    <row r="45" spans="1:11" ht="16" customHeight="1" x14ac:dyDescent="0.3">
      <c r="A45" s="214"/>
      <c r="B45" s="9"/>
      <c r="C45" s="156" t="s">
        <v>21</v>
      </c>
      <c r="D45" s="157"/>
      <c r="E45" s="157"/>
      <c r="F45" s="157"/>
      <c r="G45" s="157"/>
      <c r="H45" s="157"/>
      <c r="I45" s="158"/>
      <c r="J45" s="64">
        <v>37931</v>
      </c>
      <c r="K45" s="20" t="str">
        <f t="shared" si="1"/>
        <v/>
      </c>
    </row>
    <row r="46" spans="1:11" ht="16" customHeight="1" x14ac:dyDescent="0.3">
      <c r="A46" s="214"/>
      <c r="B46" s="9"/>
      <c r="C46" s="156" t="s">
        <v>22</v>
      </c>
      <c r="D46" s="157"/>
      <c r="E46" s="157"/>
      <c r="F46" s="157"/>
      <c r="G46" s="157"/>
      <c r="H46" s="157"/>
      <c r="I46" s="158"/>
      <c r="J46" s="64">
        <v>2304</v>
      </c>
      <c r="K46" s="20" t="str">
        <f t="shared" si="1"/>
        <v/>
      </c>
    </row>
    <row r="47" spans="1:11" ht="16" customHeight="1" x14ac:dyDescent="0.3">
      <c r="A47" s="214"/>
      <c r="B47" s="9"/>
      <c r="C47" s="156" t="s">
        <v>47</v>
      </c>
      <c r="D47" s="157"/>
      <c r="E47" s="157"/>
      <c r="F47" s="157"/>
      <c r="G47" s="157"/>
      <c r="H47" s="157"/>
      <c r="I47" s="158"/>
      <c r="J47" s="64">
        <v>30348</v>
      </c>
      <c r="K47" s="20" t="str">
        <f t="shared" si="1"/>
        <v/>
      </c>
    </row>
    <row r="48" spans="1:11" ht="45.75" customHeight="1" x14ac:dyDescent="0.3">
      <c r="A48" s="214"/>
      <c r="B48" s="9"/>
      <c r="C48" s="156" t="s">
        <v>88</v>
      </c>
      <c r="D48" s="157"/>
      <c r="E48" s="157"/>
      <c r="F48" s="157"/>
      <c r="G48" s="157"/>
      <c r="H48" s="157"/>
      <c r="I48" s="158"/>
      <c r="J48" s="64">
        <v>9492</v>
      </c>
      <c r="K48" s="20" t="str">
        <f t="shared" si="1"/>
        <v/>
      </c>
    </row>
    <row r="49" spans="1:11" ht="30.75" customHeight="1" thickBot="1" x14ac:dyDescent="0.35">
      <c r="A49" s="214"/>
      <c r="B49" s="9"/>
      <c r="C49" s="135" t="s">
        <v>89</v>
      </c>
      <c r="D49" s="136"/>
      <c r="E49" s="136"/>
      <c r="F49" s="136"/>
      <c r="G49" s="136"/>
      <c r="H49" s="136"/>
      <c r="I49" s="137"/>
      <c r="J49" s="66">
        <v>9492</v>
      </c>
      <c r="K49" s="38" t="str">
        <f t="shared" si="1"/>
        <v/>
      </c>
    </row>
    <row r="50" spans="1:11" ht="18.75" customHeight="1" thickBot="1" x14ac:dyDescent="0.35">
      <c r="A50" s="140" t="s">
        <v>56</v>
      </c>
      <c r="B50" s="141"/>
      <c r="C50" s="141"/>
      <c r="D50" s="141"/>
      <c r="E50" s="141"/>
      <c r="F50" s="141"/>
      <c r="G50" s="141"/>
      <c r="H50" s="141"/>
      <c r="I50" s="141"/>
      <c r="J50" s="257"/>
      <c r="K50" s="35">
        <f>MIN(95669,(SUM(K21,K23:K49)))</f>
        <v>0</v>
      </c>
    </row>
    <row r="51" spans="1:11" ht="0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48"/>
      <c r="K51" s="40"/>
    </row>
    <row r="52" spans="1:11" ht="43.9" customHeight="1" thickBot="1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48"/>
      <c r="K52" s="40"/>
    </row>
    <row r="53" spans="1:11" ht="21.65" customHeight="1" thickBot="1" x14ac:dyDescent="0.35">
      <c r="A53" s="129" t="s">
        <v>23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1"/>
    </row>
    <row r="54" spans="1:11" ht="27.75" customHeight="1" x14ac:dyDescent="0.3">
      <c r="A54" s="213" t="s">
        <v>7</v>
      </c>
      <c r="B54" s="171" t="s">
        <v>8</v>
      </c>
      <c r="C54" s="171"/>
      <c r="D54" s="171"/>
      <c r="E54" s="171"/>
      <c r="F54" s="171"/>
      <c r="G54" s="171"/>
      <c r="H54" s="171"/>
      <c r="I54" s="171"/>
      <c r="J54" s="171"/>
      <c r="K54" s="215"/>
    </row>
    <row r="55" spans="1:11" ht="17.5" customHeight="1" x14ac:dyDescent="0.35">
      <c r="A55" s="214"/>
      <c r="B55" s="9" t="s">
        <v>51</v>
      </c>
      <c r="C55" s="216" t="s">
        <v>9</v>
      </c>
      <c r="D55" s="217"/>
      <c r="E55" s="217"/>
      <c r="F55" s="217"/>
      <c r="G55" s="217"/>
      <c r="H55" s="217"/>
      <c r="I55" s="218"/>
      <c r="J55" s="67">
        <v>16883</v>
      </c>
      <c r="K55" s="84" t="str">
        <f>IF(B55="yes", J55, "")</f>
        <v/>
      </c>
    </row>
    <row r="56" spans="1:11" ht="17.5" customHeight="1" x14ac:dyDescent="0.3">
      <c r="A56" s="214"/>
      <c r="B56" s="219" t="s">
        <v>90</v>
      </c>
      <c r="C56" s="196"/>
      <c r="D56" s="196"/>
      <c r="E56" s="196"/>
      <c r="F56" s="196"/>
      <c r="G56" s="196"/>
      <c r="H56" s="196"/>
      <c r="I56" s="196"/>
      <c r="J56" s="196"/>
      <c r="K56" s="197"/>
    </row>
    <row r="57" spans="1:11" s="87" customFormat="1" ht="15" customHeight="1" x14ac:dyDescent="0.35">
      <c r="A57" s="214"/>
      <c r="B57" s="209" t="s">
        <v>10</v>
      </c>
      <c r="C57" s="209"/>
      <c r="D57" s="209"/>
      <c r="E57" s="209"/>
      <c r="F57" s="210"/>
      <c r="G57" s="223"/>
      <c r="H57" s="224"/>
      <c r="I57" s="85" t="s">
        <v>11</v>
      </c>
      <c r="J57" s="86">
        <v>483</v>
      </c>
      <c r="K57" s="20" t="str">
        <f>IF(G57&gt;=1,G57*J57,"")</f>
        <v/>
      </c>
    </row>
    <row r="58" spans="1:11" s="87" customFormat="1" ht="15" customHeight="1" x14ac:dyDescent="0.35">
      <c r="A58" s="214"/>
      <c r="B58" s="209" t="s">
        <v>12</v>
      </c>
      <c r="C58" s="209"/>
      <c r="D58" s="209"/>
      <c r="E58" s="209"/>
      <c r="F58" s="210"/>
      <c r="G58" s="223"/>
      <c r="H58" s="224"/>
      <c r="I58" s="85" t="s">
        <v>11</v>
      </c>
      <c r="J58" s="86">
        <v>241</v>
      </c>
      <c r="K58" s="20" t="str">
        <f>IF(G58&gt;=1,G58*J58,"")</f>
        <v/>
      </c>
    </row>
    <row r="59" spans="1:11" s="87" customFormat="1" ht="15" customHeight="1" x14ac:dyDescent="0.35">
      <c r="A59" s="214"/>
      <c r="B59" s="209" t="s">
        <v>13</v>
      </c>
      <c r="C59" s="209"/>
      <c r="D59" s="209"/>
      <c r="E59" s="209"/>
      <c r="F59" s="210"/>
      <c r="G59" s="223"/>
      <c r="H59" s="224"/>
      <c r="I59" s="85" t="s">
        <v>11</v>
      </c>
      <c r="J59" s="86">
        <v>169</v>
      </c>
      <c r="K59" s="20" t="str">
        <f>IF(G59&gt;=1,G59*J59,"")</f>
        <v/>
      </c>
    </row>
    <row r="60" spans="1:11" s="87" customFormat="1" ht="15" customHeight="1" x14ac:dyDescent="0.35">
      <c r="A60" s="214"/>
      <c r="B60" s="209" t="s">
        <v>14</v>
      </c>
      <c r="C60" s="209"/>
      <c r="D60" s="209"/>
      <c r="E60" s="209"/>
      <c r="F60" s="210"/>
      <c r="G60" s="223"/>
      <c r="H60" s="224"/>
      <c r="I60" s="85" t="s">
        <v>11</v>
      </c>
      <c r="J60" s="86">
        <v>101</v>
      </c>
      <c r="K60" s="20" t="str">
        <f>IF(G60&gt;=1,G60*J60,"")</f>
        <v/>
      </c>
    </row>
    <row r="61" spans="1:11" s="87" customFormat="1" ht="17.149999999999999" customHeight="1" thickBot="1" x14ac:dyDescent="0.4">
      <c r="A61" s="214"/>
      <c r="B61" s="9" t="s">
        <v>51</v>
      </c>
      <c r="C61" s="220" t="s">
        <v>46</v>
      </c>
      <c r="D61" s="221"/>
      <c r="E61" s="221"/>
      <c r="F61" s="221"/>
      <c r="G61" s="221"/>
      <c r="H61" s="221"/>
      <c r="I61" s="222"/>
      <c r="J61" s="66">
        <v>135061</v>
      </c>
      <c r="K61" s="88" t="str">
        <f>IF(B61="yes", J61, "")</f>
        <v/>
      </c>
    </row>
    <row r="62" spans="1:11" s="87" customFormat="1" ht="17.149999999999999" customHeight="1" x14ac:dyDescent="0.35">
      <c r="A62" s="192" t="s">
        <v>91</v>
      </c>
      <c r="B62" s="10"/>
      <c r="C62" s="180" t="s">
        <v>9</v>
      </c>
      <c r="D62" s="180"/>
      <c r="E62" s="180"/>
      <c r="F62" s="180"/>
      <c r="G62" s="180"/>
      <c r="H62" s="180"/>
      <c r="I62" s="181"/>
      <c r="J62" s="74">
        <v>16883</v>
      </c>
      <c r="K62" s="89" t="str">
        <f>IF(B62="yes", J62, "")</f>
        <v/>
      </c>
    </row>
    <row r="63" spans="1:11" s="87" customFormat="1" ht="18" customHeight="1" x14ac:dyDescent="0.3">
      <c r="A63" s="147"/>
      <c r="B63" s="195" t="s">
        <v>90</v>
      </c>
      <c r="C63" s="196"/>
      <c r="D63" s="196"/>
      <c r="E63" s="196"/>
      <c r="F63" s="196"/>
      <c r="G63" s="196"/>
      <c r="H63" s="196"/>
      <c r="I63" s="196"/>
      <c r="J63" s="196"/>
      <c r="K63" s="197"/>
    </row>
    <row r="64" spans="1:11" s="90" customFormat="1" ht="16" customHeight="1" x14ac:dyDescent="0.3">
      <c r="A64" s="193"/>
      <c r="B64" s="11"/>
      <c r="C64" s="209" t="s">
        <v>10</v>
      </c>
      <c r="D64" s="209"/>
      <c r="E64" s="209"/>
      <c r="F64" s="210"/>
      <c r="G64" s="198"/>
      <c r="H64" s="199"/>
      <c r="I64" s="69" t="s">
        <v>11</v>
      </c>
      <c r="J64" s="75">
        <v>320</v>
      </c>
      <c r="K64" s="20" t="str">
        <f>IF(G64&gt;=1,G64*J64,"")</f>
        <v/>
      </c>
    </row>
    <row r="65" spans="1:11" s="90" customFormat="1" ht="16" customHeight="1" x14ac:dyDescent="0.3">
      <c r="A65" s="193"/>
      <c r="B65" s="11"/>
      <c r="C65" s="209" t="s">
        <v>12</v>
      </c>
      <c r="D65" s="209"/>
      <c r="E65" s="209"/>
      <c r="F65" s="210"/>
      <c r="G65" s="198"/>
      <c r="H65" s="199"/>
      <c r="I65" s="69" t="s">
        <v>11</v>
      </c>
      <c r="J65" s="92">
        <v>161</v>
      </c>
      <c r="K65" s="20" t="str">
        <f>IF(G65&gt;=1,G65*J65,"")</f>
        <v/>
      </c>
    </row>
    <row r="66" spans="1:11" s="90" customFormat="1" ht="16" customHeight="1" x14ac:dyDescent="0.3">
      <c r="A66" s="193"/>
      <c r="B66" s="11"/>
      <c r="C66" s="209" t="s">
        <v>13</v>
      </c>
      <c r="D66" s="209"/>
      <c r="E66" s="209"/>
      <c r="F66" s="210"/>
      <c r="G66" s="198"/>
      <c r="H66" s="199"/>
      <c r="I66" s="69" t="s">
        <v>11</v>
      </c>
      <c r="J66" s="75">
        <v>112</v>
      </c>
      <c r="K66" s="20" t="str">
        <f>IF(G66&gt;=1,G66*J66,"")</f>
        <v/>
      </c>
    </row>
    <row r="67" spans="1:11" s="90" customFormat="1" ht="16" customHeight="1" x14ac:dyDescent="0.3">
      <c r="A67" s="193"/>
      <c r="B67" s="11"/>
      <c r="C67" s="209" t="s">
        <v>14</v>
      </c>
      <c r="D67" s="209"/>
      <c r="E67" s="209"/>
      <c r="F67" s="210"/>
      <c r="G67" s="198"/>
      <c r="H67" s="199"/>
      <c r="I67" s="69" t="s">
        <v>11</v>
      </c>
      <c r="J67" s="75">
        <v>57</v>
      </c>
      <c r="K67" s="20" t="str">
        <f>IF(G67&gt;=1,G67*J67,"")</f>
        <v/>
      </c>
    </row>
    <row r="68" spans="1:11" s="90" customFormat="1" ht="16" customHeight="1" thickBot="1" x14ac:dyDescent="0.4">
      <c r="A68" s="194"/>
      <c r="B68" s="37" t="s">
        <v>51</v>
      </c>
      <c r="C68" s="164" t="s">
        <v>46</v>
      </c>
      <c r="D68" s="188"/>
      <c r="E68" s="188"/>
      <c r="F68" s="188"/>
      <c r="G68" s="188"/>
      <c r="H68" s="188"/>
      <c r="I68" s="190"/>
      <c r="J68" s="77">
        <v>135061</v>
      </c>
      <c r="K68" s="91" t="str">
        <f>IF(B68="yes", J68, "")</f>
        <v/>
      </c>
    </row>
    <row r="69" spans="1:11" s="87" customFormat="1" ht="15.65" customHeight="1" x14ac:dyDescent="0.35">
      <c r="A69" s="192" t="s">
        <v>24</v>
      </c>
      <c r="B69" s="10"/>
      <c r="C69" s="180" t="s">
        <v>9</v>
      </c>
      <c r="D69" s="180"/>
      <c r="E69" s="180"/>
      <c r="F69" s="180"/>
      <c r="G69" s="200"/>
      <c r="H69" s="200"/>
      <c r="I69" s="181"/>
      <c r="J69" s="74">
        <v>16883</v>
      </c>
      <c r="K69" s="89" t="str">
        <f>IF(B69="yes", J69, "")</f>
        <v/>
      </c>
    </row>
    <row r="70" spans="1:11" s="87" customFormat="1" ht="15.65" customHeight="1" x14ac:dyDescent="0.3">
      <c r="A70" s="193"/>
      <c r="B70" s="11"/>
      <c r="C70" s="225" t="s">
        <v>25</v>
      </c>
      <c r="D70" s="225"/>
      <c r="E70" s="225"/>
      <c r="F70" s="225"/>
      <c r="G70" s="237"/>
      <c r="H70" s="238"/>
      <c r="I70" s="93" t="s">
        <v>92</v>
      </c>
      <c r="J70" s="94">
        <v>14</v>
      </c>
      <c r="K70" s="20" t="str">
        <f>IF(G70&gt;=0.01,G70*J70,"")</f>
        <v/>
      </c>
    </row>
    <row r="71" spans="1:11" s="87" customFormat="1" ht="30.75" customHeight="1" x14ac:dyDescent="0.3">
      <c r="A71" s="193"/>
      <c r="B71" s="11"/>
      <c r="C71" s="226" t="s">
        <v>93</v>
      </c>
      <c r="D71" s="226"/>
      <c r="E71" s="226"/>
      <c r="F71" s="226"/>
      <c r="G71" s="237"/>
      <c r="H71" s="238"/>
      <c r="I71" s="93" t="s">
        <v>92</v>
      </c>
      <c r="J71" s="94">
        <v>4</v>
      </c>
      <c r="K71" s="20" t="str">
        <f>IF(G71&gt;=0.01,G71*J71,"")</f>
        <v/>
      </c>
    </row>
    <row r="72" spans="1:11" s="87" customFormat="1" ht="23.25" customHeight="1" x14ac:dyDescent="0.3">
      <c r="A72" s="193"/>
      <c r="B72" s="11"/>
      <c r="C72" s="225" t="s">
        <v>26</v>
      </c>
      <c r="D72" s="225"/>
      <c r="E72" s="225"/>
      <c r="F72" s="225"/>
      <c r="G72" s="237"/>
      <c r="H72" s="238"/>
      <c r="I72" s="93" t="s">
        <v>92</v>
      </c>
      <c r="J72" s="94">
        <v>14</v>
      </c>
      <c r="K72" s="20" t="str">
        <f>IF(G72&gt;=0.01,G72*J72,"")</f>
        <v/>
      </c>
    </row>
    <row r="73" spans="1:11" s="87" customFormat="1" ht="30" customHeight="1" x14ac:dyDescent="0.3">
      <c r="A73" s="193"/>
      <c r="B73" s="11"/>
      <c r="C73" s="226" t="s">
        <v>94</v>
      </c>
      <c r="D73" s="226"/>
      <c r="E73" s="226"/>
      <c r="F73" s="226"/>
      <c r="G73" s="237"/>
      <c r="H73" s="238"/>
      <c r="I73" s="93" t="s">
        <v>92</v>
      </c>
      <c r="J73" s="94">
        <v>4</v>
      </c>
      <c r="K73" s="20" t="str">
        <f>IF(G73&gt;=0.01,G73*J73,"")</f>
        <v/>
      </c>
    </row>
    <row r="74" spans="1:11" s="87" customFormat="1" ht="18.649999999999999" customHeight="1" thickBot="1" x14ac:dyDescent="0.4">
      <c r="A74" s="193"/>
      <c r="B74" s="12" t="s">
        <v>51</v>
      </c>
      <c r="C74" s="239" t="s">
        <v>46</v>
      </c>
      <c r="D74" s="240"/>
      <c r="E74" s="240"/>
      <c r="F74" s="240"/>
      <c r="G74" s="240"/>
      <c r="H74" s="240"/>
      <c r="I74" s="241"/>
      <c r="J74" s="95">
        <v>135061</v>
      </c>
      <c r="K74" s="88" t="str">
        <f>IF(B74="yes", J74, "")</f>
        <v/>
      </c>
    </row>
    <row r="75" spans="1:11" s="87" customFormat="1" ht="18.75" customHeight="1" x14ac:dyDescent="0.35">
      <c r="A75" s="192" t="s">
        <v>17</v>
      </c>
      <c r="B75" s="10"/>
      <c r="C75" s="232" t="s">
        <v>95</v>
      </c>
      <c r="D75" s="233"/>
      <c r="E75" s="233"/>
      <c r="F75" s="233"/>
      <c r="G75" s="233"/>
      <c r="H75" s="233"/>
      <c r="I75" s="234"/>
      <c r="J75" s="74">
        <v>16883</v>
      </c>
      <c r="K75" s="89" t="str">
        <f>IF(B75="yes", J75, "")</f>
        <v/>
      </c>
    </row>
    <row r="76" spans="1:11" s="87" customFormat="1" ht="16.5" customHeight="1" x14ac:dyDescent="0.3">
      <c r="A76" s="193"/>
      <c r="B76" s="195" t="s">
        <v>90</v>
      </c>
      <c r="C76" s="243"/>
      <c r="D76" s="243"/>
      <c r="E76" s="243"/>
      <c r="F76" s="243"/>
      <c r="G76" s="243"/>
      <c r="H76" s="243"/>
      <c r="I76" s="243"/>
      <c r="J76" s="243"/>
      <c r="K76" s="244"/>
    </row>
    <row r="77" spans="1:11" s="87" customFormat="1" ht="16.5" customHeight="1" x14ac:dyDescent="0.35">
      <c r="A77" s="193"/>
      <c r="B77" s="11"/>
      <c r="C77" s="229" t="s">
        <v>10</v>
      </c>
      <c r="D77" s="209"/>
      <c r="E77" s="209"/>
      <c r="F77" s="210"/>
      <c r="G77" s="198"/>
      <c r="H77" s="199"/>
      <c r="I77" s="69" t="s">
        <v>11</v>
      </c>
      <c r="J77" s="75">
        <v>483</v>
      </c>
      <c r="K77" s="96" t="str">
        <f>IF(G77&gt;=1,G77*J77,"")</f>
        <v/>
      </c>
    </row>
    <row r="78" spans="1:11" s="87" customFormat="1" ht="16.5" customHeight="1" x14ac:dyDescent="0.35">
      <c r="A78" s="193"/>
      <c r="B78" s="11"/>
      <c r="C78" s="229" t="s">
        <v>12</v>
      </c>
      <c r="D78" s="209"/>
      <c r="E78" s="209"/>
      <c r="F78" s="210"/>
      <c r="G78" s="198"/>
      <c r="H78" s="199"/>
      <c r="I78" s="69" t="s">
        <v>11</v>
      </c>
      <c r="J78" s="75">
        <v>241</v>
      </c>
      <c r="K78" s="96" t="str">
        <f t="shared" ref="K78:K80" si="2">IF(G78&gt;=1,G78*J78,"")</f>
        <v/>
      </c>
    </row>
    <row r="79" spans="1:11" s="87" customFormat="1" ht="16.5" customHeight="1" x14ac:dyDescent="0.35">
      <c r="A79" s="193"/>
      <c r="B79" s="11"/>
      <c r="C79" s="229" t="s">
        <v>13</v>
      </c>
      <c r="D79" s="209"/>
      <c r="E79" s="209"/>
      <c r="F79" s="210"/>
      <c r="G79" s="198"/>
      <c r="H79" s="199"/>
      <c r="I79" s="69" t="s">
        <v>11</v>
      </c>
      <c r="J79" s="75">
        <v>169</v>
      </c>
      <c r="K79" s="96" t="str">
        <f t="shared" si="2"/>
        <v/>
      </c>
    </row>
    <row r="80" spans="1:11" s="87" customFormat="1" ht="16.5" customHeight="1" x14ac:dyDescent="0.35">
      <c r="A80" s="193"/>
      <c r="B80" s="11"/>
      <c r="C80" s="229" t="s">
        <v>14</v>
      </c>
      <c r="D80" s="209"/>
      <c r="E80" s="209"/>
      <c r="F80" s="210"/>
      <c r="G80" s="230"/>
      <c r="H80" s="231"/>
      <c r="I80" s="69" t="s">
        <v>11</v>
      </c>
      <c r="J80" s="75">
        <v>101</v>
      </c>
      <c r="K80" s="96" t="str">
        <f t="shared" si="2"/>
        <v/>
      </c>
    </row>
    <row r="81" spans="1:11" s="87" customFormat="1" ht="18" customHeight="1" x14ac:dyDescent="0.35">
      <c r="A81" s="193"/>
      <c r="B81" s="11"/>
      <c r="C81" s="227" t="s">
        <v>25</v>
      </c>
      <c r="D81" s="219"/>
      <c r="E81" s="219"/>
      <c r="F81" s="228"/>
      <c r="G81" s="211"/>
      <c r="H81" s="212"/>
      <c r="I81" s="65" t="s">
        <v>96</v>
      </c>
      <c r="J81" s="76">
        <v>14</v>
      </c>
      <c r="K81" s="96" t="str">
        <f>IF(G81&gt;=0.01,G81*J81,"")</f>
        <v/>
      </c>
    </row>
    <row r="82" spans="1:11" s="87" customFormat="1" ht="34.5" customHeight="1" x14ac:dyDescent="0.35">
      <c r="A82" s="193"/>
      <c r="B82" s="11"/>
      <c r="C82" s="227" t="s">
        <v>97</v>
      </c>
      <c r="D82" s="219"/>
      <c r="E82" s="219"/>
      <c r="F82" s="228"/>
      <c r="G82" s="211"/>
      <c r="H82" s="212"/>
      <c r="I82" s="72" t="s">
        <v>92</v>
      </c>
      <c r="J82" s="76">
        <v>4.2</v>
      </c>
      <c r="K82" s="96" t="str">
        <f t="shared" ref="K82:K84" si="3">IF(G82&gt;=0.01,G82*J82,"")</f>
        <v/>
      </c>
    </row>
    <row r="83" spans="1:11" s="87" customFormat="1" ht="16.5" customHeight="1" x14ac:dyDescent="0.35">
      <c r="A83" s="193"/>
      <c r="B83" s="11"/>
      <c r="C83" s="227" t="s">
        <v>26</v>
      </c>
      <c r="D83" s="219"/>
      <c r="E83" s="219"/>
      <c r="F83" s="228"/>
      <c r="G83" s="211"/>
      <c r="H83" s="212"/>
      <c r="I83" s="72" t="s">
        <v>92</v>
      </c>
      <c r="J83" s="76">
        <v>14</v>
      </c>
      <c r="K83" s="96" t="str">
        <f t="shared" si="3"/>
        <v/>
      </c>
    </row>
    <row r="84" spans="1:11" s="87" customFormat="1" ht="32.25" customHeight="1" x14ac:dyDescent="0.35">
      <c r="A84" s="193"/>
      <c r="B84" s="11"/>
      <c r="C84" s="227" t="s">
        <v>98</v>
      </c>
      <c r="D84" s="219"/>
      <c r="E84" s="219"/>
      <c r="F84" s="228"/>
      <c r="G84" s="211"/>
      <c r="H84" s="212"/>
      <c r="I84" s="72" t="s">
        <v>92</v>
      </c>
      <c r="J84" s="76">
        <v>4.2</v>
      </c>
      <c r="K84" s="96" t="str">
        <f t="shared" si="3"/>
        <v/>
      </c>
    </row>
    <row r="85" spans="1:11" s="87" customFormat="1" ht="16.5" customHeight="1" thickBot="1" x14ac:dyDescent="0.4">
      <c r="A85" s="194"/>
      <c r="B85" s="12" t="s">
        <v>51</v>
      </c>
      <c r="C85" s="245" t="s">
        <v>46</v>
      </c>
      <c r="D85" s="246"/>
      <c r="E85" s="246"/>
      <c r="F85" s="246"/>
      <c r="G85" s="246"/>
      <c r="H85" s="246"/>
      <c r="I85" s="247"/>
      <c r="J85" s="66">
        <v>135061</v>
      </c>
      <c r="K85" s="88" t="str">
        <f t="shared" ref="K85" si="4">IF(B85="yes", J85, "")</f>
        <v/>
      </c>
    </row>
    <row r="86" spans="1:11" s="87" customFormat="1" ht="28.5" customHeight="1" x14ac:dyDescent="0.35">
      <c r="A86" s="192" t="s">
        <v>18</v>
      </c>
      <c r="B86" s="10"/>
      <c r="C86" s="171" t="s">
        <v>57</v>
      </c>
      <c r="D86" s="152"/>
      <c r="E86" s="152"/>
      <c r="F86" s="152"/>
      <c r="G86" s="152"/>
      <c r="H86" s="152"/>
      <c r="I86" s="153"/>
      <c r="J86" s="97">
        <v>6006</v>
      </c>
      <c r="K86" s="89"/>
    </row>
    <row r="87" spans="1:11" s="87" customFormat="1" ht="31" customHeight="1" x14ac:dyDescent="0.35">
      <c r="A87" s="147"/>
      <c r="B87" s="11"/>
      <c r="C87" s="157" t="s">
        <v>58</v>
      </c>
      <c r="D87" s="159"/>
      <c r="E87" s="159"/>
      <c r="F87" s="159"/>
      <c r="G87" s="159"/>
      <c r="H87" s="159"/>
      <c r="I87" s="160"/>
      <c r="J87" s="64">
        <v>5617</v>
      </c>
      <c r="K87" s="84"/>
    </row>
    <row r="88" spans="1:11" s="87" customFormat="1" ht="18.75" customHeight="1" x14ac:dyDescent="0.35">
      <c r="A88" s="147"/>
      <c r="B88" s="11"/>
      <c r="C88" s="331" t="s">
        <v>99</v>
      </c>
      <c r="D88" s="159"/>
      <c r="E88" s="159"/>
      <c r="F88" s="159"/>
      <c r="G88" s="159"/>
      <c r="H88" s="159"/>
      <c r="I88" s="160"/>
      <c r="J88" s="64">
        <v>515</v>
      </c>
      <c r="K88" s="84"/>
    </row>
    <row r="89" spans="1:11" s="87" customFormat="1" ht="33.65" customHeight="1" x14ac:dyDescent="0.35">
      <c r="A89" s="147"/>
      <c r="B89" s="11"/>
      <c r="C89" s="157" t="s">
        <v>100</v>
      </c>
      <c r="D89" s="157"/>
      <c r="E89" s="157"/>
      <c r="F89" s="157"/>
      <c r="G89" s="157"/>
      <c r="H89" s="157"/>
      <c r="I89" s="158"/>
      <c r="J89" s="75">
        <v>580</v>
      </c>
      <c r="K89" s="84"/>
    </row>
    <row r="90" spans="1:11" s="87" customFormat="1" ht="17.149999999999999" customHeight="1" x14ac:dyDescent="0.35">
      <c r="A90" s="147"/>
      <c r="B90" s="11"/>
      <c r="C90" s="242" t="s">
        <v>101</v>
      </c>
      <c r="D90" s="157"/>
      <c r="E90" s="157"/>
      <c r="F90" s="157"/>
      <c r="G90" s="157"/>
      <c r="H90" s="157"/>
      <c r="I90" s="158"/>
      <c r="J90" s="75">
        <v>22947</v>
      </c>
      <c r="K90" s="84"/>
    </row>
    <row r="91" spans="1:11" s="87" customFormat="1" ht="16.5" customHeight="1" x14ac:dyDescent="0.35">
      <c r="A91" s="147"/>
      <c r="B91" s="11"/>
      <c r="C91" s="157" t="s">
        <v>27</v>
      </c>
      <c r="D91" s="157"/>
      <c r="E91" s="157"/>
      <c r="F91" s="157"/>
      <c r="G91" s="157"/>
      <c r="H91" s="157"/>
      <c r="I91" s="158"/>
      <c r="J91" s="64">
        <v>47278</v>
      </c>
      <c r="K91" s="84"/>
    </row>
    <row r="92" spans="1:11" s="87" customFormat="1" ht="16.5" customHeight="1" thickBot="1" x14ac:dyDescent="0.4">
      <c r="A92" s="147"/>
      <c r="B92" s="11"/>
      <c r="C92" s="164" t="s">
        <v>102</v>
      </c>
      <c r="D92" s="164"/>
      <c r="E92" s="164"/>
      <c r="F92" s="164"/>
      <c r="G92" s="164"/>
      <c r="H92" s="164"/>
      <c r="I92" s="165"/>
      <c r="J92" s="77">
        <v>2158</v>
      </c>
      <c r="K92" s="84"/>
    </row>
    <row r="93" spans="1:11" s="87" customFormat="1" ht="27.75" customHeight="1" thickBot="1" x14ac:dyDescent="0.4">
      <c r="A93" s="148"/>
      <c r="B93" s="11"/>
      <c r="C93" s="235" t="s">
        <v>70</v>
      </c>
      <c r="D93" s="235"/>
      <c r="E93" s="235"/>
      <c r="F93" s="235"/>
      <c r="G93" s="235"/>
      <c r="H93" s="235"/>
      <c r="I93" s="236"/>
      <c r="J93" s="98">
        <v>9492</v>
      </c>
      <c r="K93" s="84"/>
    </row>
    <row r="94" spans="1:11" ht="16" customHeight="1" thickBot="1" x14ac:dyDescent="0.35">
      <c r="A94" s="140" t="s">
        <v>28</v>
      </c>
      <c r="B94" s="141"/>
      <c r="C94" s="141"/>
      <c r="D94" s="141"/>
      <c r="E94" s="141"/>
      <c r="F94" s="141"/>
      <c r="G94" s="141"/>
      <c r="H94" s="141"/>
      <c r="I94" s="141"/>
      <c r="J94" s="142"/>
      <c r="K94" s="21">
        <f>MIN(135061,SUM(K55,K57,K58,K59,K60,K61,K62,K64,K65,K66,K67,K68,K69,K70,K71,K72,K73,K74,K75,K77:K93))</f>
        <v>0</v>
      </c>
    </row>
    <row r="95" spans="1:11" ht="16" customHeight="1" thickBot="1" x14ac:dyDescent="0.4">
      <c r="A95" s="27"/>
      <c r="B95" s="27"/>
      <c r="C95" s="27"/>
      <c r="D95" s="27"/>
      <c r="E95" s="27"/>
      <c r="F95" s="27"/>
      <c r="G95" s="27"/>
      <c r="H95" s="27"/>
      <c r="I95" s="27"/>
      <c r="J95" s="48"/>
      <c r="K95" s="41"/>
    </row>
    <row r="96" spans="1:11" ht="20.149999999999999" customHeight="1" thickBot="1" x14ac:dyDescent="0.35">
      <c r="A96" s="129" t="s">
        <v>29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1"/>
    </row>
    <row r="97" spans="1:11" s="23" customFormat="1" ht="17.149999999999999" customHeight="1" x14ac:dyDescent="0.3">
      <c r="A97" s="146" t="s">
        <v>7</v>
      </c>
      <c r="B97" s="149"/>
      <c r="C97" s="150"/>
      <c r="D97" s="191" t="s">
        <v>9</v>
      </c>
      <c r="E97" s="180"/>
      <c r="F97" s="180"/>
      <c r="G97" s="180"/>
      <c r="H97" s="180"/>
      <c r="I97" s="181"/>
      <c r="J97" s="74">
        <v>61904</v>
      </c>
      <c r="K97" s="82" t="str">
        <f>IF(B97="yes", J97, "")</f>
        <v/>
      </c>
    </row>
    <row r="98" spans="1:11" s="23" customFormat="1" ht="17.149999999999999" customHeight="1" x14ac:dyDescent="0.3">
      <c r="A98" s="147"/>
      <c r="B98" s="156" t="s">
        <v>79</v>
      </c>
      <c r="C98" s="159"/>
      <c r="D98" s="159"/>
      <c r="E98" s="159"/>
      <c r="F98" s="159"/>
      <c r="G98" s="159"/>
      <c r="H98" s="159"/>
      <c r="I98" s="159"/>
      <c r="J98" s="159"/>
      <c r="K98" s="169"/>
    </row>
    <row r="99" spans="1:11" s="23" customFormat="1" ht="17.149999999999999" customHeight="1" x14ac:dyDescent="0.3">
      <c r="A99" s="147"/>
      <c r="B99" s="154"/>
      <c r="C99" s="155"/>
      <c r="D99" s="208" t="s">
        <v>10</v>
      </c>
      <c r="E99" s="209"/>
      <c r="F99" s="210"/>
      <c r="G99" s="138"/>
      <c r="H99" s="139"/>
      <c r="I99" s="69" t="s">
        <v>11</v>
      </c>
      <c r="J99" s="80">
        <v>879</v>
      </c>
      <c r="K99" s="20" t="str">
        <f t="shared" ref="K99:K107" si="5">IF(G99&gt;=1,G99*J99,"")</f>
        <v/>
      </c>
    </row>
    <row r="100" spans="1:11" s="23" customFormat="1" ht="17.149999999999999" customHeight="1" x14ac:dyDescent="0.3">
      <c r="A100" s="147"/>
      <c r="B100" s="154"/>
      <c r="C100" s="155"/>
      <c r="D100" s="208" t="s">
        <v>12</v>
      </c>
      <c r="E100" s="209"/>
      <c r="F100" s="210"/>
      <c r="G100" s="138"/>
      <c r="H100" s="139"/>
      <c r="I100" s="69" t="s">
        <v>11</v>
      </c>
      <c r="J100" s="80">
        <v>440</v>
      </c>
      <c r="K100" s="20" t="str">
        <f t="shared" si="5"/>
        <v/>
      </c>
    </row>
    <row r="101" spans="1:11" s="23" customFormat="1" ht="17.149999999999999" customHeight="1" x14ac:dyDescent="0.3">
      <c r="A101" s="147"/>
      <c r="B101" s="154"/>
      <c r="C101" s="155"/>
      <c r="D101" s="208" t="s">
        <v>13</v>
      </c>
      <c r="E101" s="209"/>
      <c r="F101" s="210"/>
      <c r="G101" s="138"/>
      <c r="H101" s="139"/>
      <c r="I101" s="69" t="s">
        <v>11</v>
      </c>
      <c r="J101" s="80">
        <v>133</v>
      </c>
      <c r="K101" s="20" t="str">
        <f t="shared" si="5"/>
        <v/>
      </c>
    </row>
    <row r="102" spans="1:11" s="23" customFormat="1" ht="17.149999999999999" customHeight="1" x14ac:dyDescent="0.3">
      <c r="A102" s="147"/>
      <c r="B102" s="154"/>
      <c r="C102" s="155"/>
      <c r="D102" s="208" t="s">
        <v>14</v>
      </c>
      <c r="E102" s="209"/>
      <c r="F102" s="210"/>
      <c r="G102" s="138"/>
      <c r="H102" s="139"/>
      <c r="I102" s="69" t="s">
        <v>11</v>
      </c>
      <c r="J102" s="80">
        <v>39</v>
      </c>
      <c r="K102" s="20" t="str">
        <f t="shared" si="5"/>
        <v/>
      </c>
    </row>
    <row r="103" spans="1:11" s="23" customFormat="1" ht="26.15" customHeight="1" x14ac:dyDescent="0.3">
      <c r="A103" s="147"/>
      <c r="B103" s="154"/>
      <c r="C103" s="155"/>
      <c r="D103" s="156" t="s">
        <v>30</v>
      </c>
      <c r="E103" s="157"/>
      <c r="F103" s="157"/>
      <c r="G103" s="157"/>
      <c r="H103" s="157"/>
      <c r="I103" s="157"/>
      <c r="J103" s="157"/>
      <c r="K103" s="330"/>
    </row>
    <row r="104" spans="1:11" s="23" customFormat="1" ht="37.5" customHeight="1" x14ac:dyDescent="0.3">
      <c r="A104" s="147"/>
      <c r="B104" s="206"/>
      <c r="C104" s="207"/>
      <c r="D104" s="203" t="s">
        <v>10</v>
      </c>
      <c r="E104" s="204"/>
      <c r="F104" s="205"/>
      <c r="G104" s="138"/>
      <c r="H104" s="139"/>
      <c r="I104" s="100" t="s">
        <v>31</v>
      </c>
      <c r="J104" s="99">
        <f>J99/2</f>
        <v>439.5</v>
      </c>
      <c r="K104" s="20" t="str">
        <f t="shared" si="5"/>
        <v/>
      </c>
    </row>
    <row r="105" spans="1:11" s="23" customFormat="1" ht="36" customHeight="1" x14ac:dyDescent="0.3">
      <c r="A105" s="147"/>
      <c r="B105" s="206"/>
      <c r="C105" s="207"/>
      <c r="D105" s="203" t="s">
        <v>12</v>
      </c>
      <c r="E105" s="204"/>
      <c r="F105" s="205"/>
      <c r="G105" s="138"/>
      <c r="H105" s="139"/>
      <c r="I105" s="100" t="s">
        <v>31</v>
      </c>
      <c r="J105" s="99">
        <f>J100/2</f>
        <v>220</v>
      </c>
      <c r="K105" s="20" t="str">
        <f t="shared" si="5"/>
        <v/>
      </c>
    </row>
    <row r="106" spans="1:11" s="23" customFormat="1" ht="36.75" customHeight="1" x14ac:dyDescent="0.3">
      <c r="A106" s="147"/>
      <c r="B106" s="206"/>
      <c r="C106" s="207"/>
      <c r="D106" s="203" t="s">
        <v>13</v>
      </c>
      <c r="E106" s="204"/>
      <c r="F106" s="205"/>
      <c r="G106" s="138"/>
      <c r="H106" s="139"/>
      <c r="I106" s="100" t="s">
        <v>31</v>
      </c>
      <c r="J106" s="99">
        <f>J101/2</f>
        <v>66.5</v>
      </c>
      <c r="K106" s="20" t="str">
        <f t="shared" si="5"/>
        <v/>
      </c>
    </row>
    <row r="107" spans="1:11" s="23" customFormat="1" ht="38.25" customHeight="1" x14ac:dyDescent="0.3">
      <c r="A107" s="147"/>
      <c r="B107" s="206"/>
      <c r="C107" s="207"/>
      <c r="D107" s="203" t="s">
        <v>14</v>
      </c>
      <c r="E107" s="204"/>
      <c r="F107" s="205"/>
      <c r="G107" s="138"/>
      <c r="H107" s="139"/>
      <c r="I107" s="100" t="s">
        <v>31</v>
      </c>
      <c r="J107" s="99">
        <f>J102/2</f>
        <v>19.5</v>
      </c>
      <c r="K107" s="38" t="str">
        <f t="shared" si="5"/>
        <v/>
      </c>
    </row>
    <row r="108" spans="1:11" s="23" customFormat="1" ht="17.149999999999999" customHeight="1" thickBot="1" x14ac:dyDescent="0.35">
      <c r="A108" s="148"/>
      <c r="B108" s="161"/>
      <c r="C108" s="162"/>
      <c r="D108" s="163" t="s">
        <v>46</v>
      </c>
      <c r="E108" s="188"/>
      <c r="F108" s="188"/>
      <c r="G108" s="188"/>
      <c r="H108" s="188"/>
      <c r="I108" s="190"/>
      <c r="J108" s="77">
        <v>168826</v>
      </c>
      <c r="K108" s="29" t="str">
        <f>IF(B108="yes", J108, "")</f>
        <v/>
      </c>
    </row>
    <row r="109" spans="1:11" s="23" customFormat="1" ht="19" customHeight="1" x14ac:dyDescent="0.3">
      <c r="A109" s="146" t="s">
        <v>15</v>
      </c>
      <c r="B109" s="149"/>
      <c r="C109" s="150"/>
      <c r="D109" s="191" t="s">
        <v>9</v>
      </c>
      <c r="E109" s="180"/>
      <c r="F109" s="180"/>
      <c r="G109" s="200"/>
      <c r="H109" s="200"/>
      <c r="I109" s="181"/>
      <c r="J109" s="74">
        <v>61904</v>
      </c>
      <c r="K109" s="57" t="str">
        <f>IF(B109="yes", J109, "")</f>
        <v/>
      </c>
    </row>
    <row r="110" spans="1:11" s="23" customFormat="1" ht="30" customHeight="1" x14ac:dyDescent="0.3">
      <c r="A110" s="147"/>
      <c r="B110" s="154"/>
      <c r="C110" s="155"/>
      <c r="D110" s="156" t="s">
        <v>103</v>
      </c>
      <c r="E110" s="157"/>
      <c r="F110" s="157"/>
      <c r="G110" s="201"/>
      <c r="H110" s="202"/>
      <c r="I110" s="101" t="s">
        <v>32</v>
      </c>
      <c r="J110" s="80">
        <v>2818</v>
      </c>
      <c r="K110" s="20" t="str">
        <f>IF(G110&gt;=0.001,G110*J110,"")</f>
        <v/>
      </c>
    </row>
    <row r="111" spans="1:11" s="23" customFormat="1" ht="28.15" customHeight="1" thickBot="1" x14ac:dyDescent="0.35">
      <c r="A111" s="148"/>
      <c r="B111" s="161"/>
      <c r="C111" s="162"/>
      <c r="D111" s="163" t="s">
        <v>46</v>
      </c>
      <c r="E111" s="188"/>
      <c r="F111" s="188"/>
      <c r="G111" s="188"/>
      <c r="H111" s="188"/>
      <c r="I111" s="190"/>
      <c r="J111" s="77">
        <v>168826</v>
      </c>
      <c r="K111" s="102" t="str">
        <f>IF(B111="yes", J111, "")</f>
        <v/>
      </c>
    </row>
    <row r="112" spans="1:11" s="23" customFormat="1" ht="17.149999999999999" customHeight="1" x14ac:dyDescent="0.3">
      <c r="A112" s="146" t="s">
        <v>17</v>
      </c>
      <c r="B112" s="149" t="s">
        <v>115</v>
      </c>
      <c r="C112" s="150"/>
      <c r="D112" s="191" t="s">
        <v>9</v>
      </c>
      <c r="E112" s="180"/>
      <c r="F112" s="180"/>
      <c r="G112" s="180"/>
      <c r="H112" s="180"/>
      <c r="I112" s="181"/>
      <c r="J112" s="74">
        <v>61904</v>
      </c>
      <c r="K112" s="57" t="str">
        <f>IF(B112="yes", J112, "")</f>
        <v/>
      </c>
    </row>
    <row r="113" spans="1:11" s="23" customFormat="1" ht="17.149999999999999" customHeight="1" x14ac:dyDescent="0.3">
      <c r="A113" s="147"/>
      <c r="B113" s="156" t="s">
        <v>90</v>
      </c>
      <c r="C113" s="159"/>
      <c r="D113" s="159"/>
      <c r="E113" s="159"/>
      <c r="F113" s="159"/>
      <c r="G113" s="159"/>
      <c r="H113" s="159"/>
      <c r="I113" s="159"/>
      <c r="J113" s="159"/>
      <c r="K113" s="169"/>
    </row>
    <row r="114" spans="1:11" s="23" customFormat="1" ht="17.149999999999999" customHeight="1" x14ac:dyDescent="0.3">
      <c r="A114" s="147"/>
      <c r="B114" s="154"/>
      <c r="C114" s="155"/>
      <c r="D114" s="156" t="s">
        <v>10</v>
      </c>
      <c r="E114" s="157"/>
      <c r="F114" s="158"/>
      <c r="G114" s="186"/>
      <c r="H114" s="187"/>
      <c r="I114" s="69" t="s">
        <v>11</v>
      </c>
      <c r="J114" s="80">
        <v>879</v>
      </c>
      <c r="K114" s="20" t="str">
        <f>IF(G114&gt;=1,G114*J114,"")</f>
        <v/>
      </c>
    </row>
    <row r="115" spans="1:11" s="23" customFormat="1" ht="17.149999999999999" customHeight="1" x14ac:dyDescent="0.3">
      <c r="A115" s="147"/>
      <c r="B115" s="154"/>
      <c r="C115" s="155"/>
      <c r="D115" s="156" t="s">
        <v>12</v>
      </c>
      <c r="E115" s="157"/>
      <c r="F115" s="158"/>
      <c r="G115" s="186"/>
      <c r="H115" s="187"/>
      <c r="I115" s="69" t="s">
        <v>11</v>
      </c>
      <c r="J115" s="80">
        <v>440</v>
      </c>
      <c r="K115" s="20" t="str">
        <f>IF(G115&gt;=1,G115*J115,"")</f>
        <v/>
      </c>
    </row>
    <row r="116" spans="1:11" s="23" customFormat="1" ht="17.149999999999999" customHeight="1" x14ac:dyDescent="0.3">
      <c r="A116" s="147"/>
      <c r="B116" s="154"/>
      <c r="C116" s="155"/>
      <c r="D116" s="156" t="s">
        <v>13</v>
      </c>
      <c r="E116" s="157"/>
      <c r="F116" s="158"/>
      <c r="G116" s="186"/>
      <c r="H116" s="187"/>
      <c r="I116" s="69" t="s">
        <v>11</v>
      </c>
      <c r="J116" s="80">
        <v>133</v>
      </c>
      <c r="K116" s="20" t="str">
        <f>IF(G116&gt;=1,G116*J116,"")</f>
        <v/>
      </c>
    </row>
    <row r="117" spans="1:11" s="23" customFormat="1" ht="17.149999999999999" customHeight="1" x14ac:dyDescent="0.3">
      <c r="A117" s="147"/>
      <c r="B117" s="154"/>
      <c r="C117" s="155"/>
      <c r="D117" s="156" t="s">
        <v>14</v>
      </c>
      <c r="E117" s="157"/>
      <c r="F117" s="158"/>
      <c r="G117" s="334"/>
      <c r="H117" s="335"/>
      <c r="I117" s="69" t="s">
        <v>11</v>
      </c>
      <c r="J117" s="80">
        <v>39</v>
      </c>
      <c r="K117" s="20" t="str">
        <f>IF(G117&gt;=1,G117*J117,"")</f>
        <v/>
      </c>
    </row>
    <row r="118" spans="1:11" s="23" customFormat="1" ht="23.25" customHeight="1" x14ac:dyDescent="0.3">
      <c r="A118" s="147"/>
      <c r="B118" s="154"/>
      <c r="C118" s="155"/>
      <c r="D118" s="156" t="s">
        <v>104</v>
      </c>
      <c r="E118" s="157"/>
      <c r="F118" s="157"/>
      <c r="G118" s="332"/>
      <c r="H118" s="333"/>
      <c r="I118" s="63" t="s">
        <v>32</v>
      </c>
      <c r="J118" s="80">
        <v>2818</v>
      </c>
      <c r="K118" s="20" t="str">
        <f>IF(G118&gt;=0.1,G118*J118,"")</f>
        <v/>
      </c>
    </row>
    <row r="119" spans="1:11" s="23" customFormat="1" ht="17.149999999999999" customHeight="1" thickBot="1" x14ac:dyDescent="0.35">
      <c r="A119" s="148"/>
      <c r="B119" s="161"/>
      <c r="C119" s="162"/>
      <c r="D119" s="163" t="s">
        <v>46</v>
      </c>
      <c r="E119" s="188"/>
      <c r="F119" s="188"/>
      <c r="G119" s="188"/>
      <c r="H119" s="188"/>
      <c r="I119" s="190"/>
      <c r="J119" s="77">
        <v>168826</v>
      </c>
      <c r="K119" s="103" t="str">
        <f>IF(B119="yes", J119, "")</f>
        <v/>
      </c>
    </row>
    <row r="120" spans="1:11" s="23" customFormat="1" ht="30" customHeight="1" x14ac:dyDescent="0.3">
      <c r="A120" s="146" t="s">
        <v>18</v>
      </c>
      <c r="B120" s="149"/>
      <c r="C120" s="150"/>
      <c r="D120" s="151" t="s">
        <v>105</v>
      </c>
      <c r="E120" s="152"/>
      <c r="F120" s="152"/>
      <c r="G120" s="152"/>
      <c r="H120" s="152"/>
      <c r="I120" s="153"/>
      <c r="J120" s="97">
        <v>10169</v>
      </c>
      <c r="K120" s="104" t="str">
        <f>IF(B120="yes", J120, "")</f>
        <v/>
      </c>
    </row>
    <row r="121" spans="1:11" s="23" customFormat="1" ht="17.149999999999999" customHeight="1" x14ac:dyDescent="0.3">
      <c r="A121" s="147"/>
      <c r="B121" s="154"/>
      <c r="C121" s="155"/>
      <c r="D121" s="156" t="s">
        <v>33</v>
      </c>
      <c r="E121" s="157"/>
      <c r="F121" s="157"/>
      <c r="G121" s="157"/>
      <c r="H121" s="157"/>
      <c r="I121" s="158"/>
      <c r="J121" s="64">
        <v>6006</v>
      </c>
      <c r="K121" s="105" t="str">
        <f t="shared" ref="K121:K129" si="6">IF(B121="yes", J121, "")</f>
        <v/>
      </c>
    </row>
    <row r="122" spans="1:11" s="23" customFormat="1" ht="17.149999999999999" customHeight="1" x14ac:dyDescent="0.3">
      <c r="A122" s="147"/>
      <c r="B122" s="154"/>
      <c r="C122" s="155"/>
      <c r="D122" s="156" t="s">
        <v>68</v>
      </c>
      <c r="E122" s="157"/>
      <c r="F122" s="157"/>
      <c r="G122" s="157"/>
      <c r="H122" s="157"/>
      <c r="I122" s="158"/>
      <c r="J122" s="64">
        <v>2998</v>
      </c>
      <c r="K122" s="106" t="str">
        <f t="shared" si="6"/>
        <v/>
      </c>
    </row>
    <row r="123" spans="1:11" s="23" customFormat="1" ht="17.149999999999999" customHeight="1" x14ac:dyDescent="0.3">
      <c r="A123" s="147"/>
      <c r="B123" s="206"/>
      <c r="C123" s="207"/>
      <c r="D123" s="156" t="s">
        <v>64</v>
      </c>
      <c r="E123" s="157"/>
      <c r="F123" s="157"/>
      <c r="G123" s="157"/>
      <c r="H123" s="157"/>
      <c r="I123" s="158"/>
      <c r="J123" s="64">
        <v>2998</v>
      </c>
      <c r="K123" s="106" t="str">
        <f t="shared" si="6"/>
        <v/>
      </c>
    </row>
    <row r="124" spans="1:11" s="23" customFormat="1" ht="17.149999999999999" customHeight="1" x14ac:dyDescent="0.3">
      <c r="A124" s="147"/>
      <c r="B124" s="154"/>
      <c r="C124" s="155"/>
      <c r="D124" s="156" t="s">
        <v>34</v>
      </c>
      <c r="E124" s="157"/>
      <c r="F124" s="157"/>
      <c r="G124" s="157"/>
      <c r="H124" s="157"/>
      <c r="I124" s="158"/>
      <c r="J124" s="64">
        <v>24018</v>
      </c>
      <c r="K124" s="105" t="str">
        <f t="shared" si="6"/>
        <v/>
      </c>
    </row>
    <row r="125" spans="1:11" s="23" customFormat="1" ht="17.149999999999999" customHeight="1" x14ac:dyDescent="0.3">
      <c r="A125" s="147"/>
      <c r="B125" s="154"/>
      <c r="C125" s="155"/>
      <c r="D125" s="156" t="s">
        <v>106</v>
      </c>
      <c r="E125" s="157"/>
      <c r="F125" s="157"/>
      <c r="G125" s="157"/>
      <c r="H125" s="157"/>
      <c r="I125" s="158"/>
      <c r="J125" s="80">
        <v>29178</v>
      </c>
      <c r="K125" s="105" t="str">
        <f t="shared" si="6"/>
        <v/>
      </c>
    </row>
    <row r="126" spans="1:11" s="23" customFormat="1" ht="34.5" customHeight="1" x14ac:dyDescent="0.3">
      <c r="A126" s="147"/>
      <c r="B126" s="154"/>
      <c r="C126" s="155"/>
      <c r="D126" s="166" t="s">
        <v>107</v>
      </c>
      <c r="E126" s="167"/>
      <c r="F126" s="167"/>
      <c r="G126" s="167"/>
      <c r="H126" s="167"/>
      <c r="I126" s="168"/>
      <c r="J126" s="80">
        <v>580</v>
      </c>
      <c r="K126" s="105" t="str">
        <f t="shared" si="6"/>
        <v/>
      </c>
    </row>
    <row r="127" spans="1:11" s="23" customFormat="1" ht="33.75" customHeight="1" x14ac:dyDescent="0.3">
      <c r="A127" s="147"/>
      <c r="B127" s="154"/>
      <c r="C127" s="155"/>
      <c r="D127" s="156" t="s">
        <v>89</v>
      </c>
      <c r="E127" s="157"/>
      <c r="F127" s="157"/>
      <c r="G127" s="157"/>
      <c r="H127" s="157"/>
      <c r="I127" s="158"/>
      <c r="J127" s="107">
        <v>9478</v>
      </c>
      <c r="K127" s="105" t="str">
        <f t="shared" si="6"/>
        <v/>
      </c>
    </row>
    <row r="128" spans="1:11" s="23" customFormat="1" ht="17.149999999999999" customHeight="1" x14ac:dyDescent="0.3">
      <c r="A128" s="147"/>
      <c r="B128" s="154"/>
      <c r="C128" s="155"/>
      <c r="D128" s="156" t="s">
        <v>65</v>
      </c>
      <c r="E128" s="159"/>
      <c r="F128" s="159"/>
      <c r="G128" s="159"/>
      <c r="H128" s="159"/>
      <c r="I128" s="160"/>
      <c r="J128" s="80">
        <v>22279</v>
      </c>
      <c r="K128" s="105" t="str">
        <f t="shared" si="6"/>
        <v/>
      </c>
    </row>
    <row r="129" spans="1:11" s="23" customFormat="1" ht="17.149999999999999" customHeight="1" thickBot="1" x14ac:dyDescent="0.35">
      <c r="A129" s="148"/>
      <c r="B129" s="161"/>
      <c r="C129" s="162"/>
      <c r="D129" s="163" t="s">
        <v>108</v>
      </c>
      <c r="E129" s="164"/>
      <c r="F129" s="164"/>
      <c r="G129" s="164"/>
      <c r="H129" s="164"/>
      <c r="I129" s="165"/>
      <c r="J129" s="108">
        <v>2158</v>
      </c>
      <c r="K129" s="109" t="str">
        <f t="shared" si="6"/>
        <v/>
      </c>
    </row>
    <row r="130" spans="1:11" s="23" customFormat="1" ht="17.149999999999999" customHeight="1" thickBot="1" x14ac:dyDescent="0.35">
      <c r="A130" s="133" t="s">
        <v>35</v>
      </c>
      <c r="B130" s="134"/>
      <c r="C130" s="134"/>
      <c r="D130" s="134"/>
      <c r="E130" s="134"/>
      <c r="F130" s="134"/>
      <c r="G130" s="134"/>
      <c r="H130" s="134"/>
      <c r="I130" s="134"/>
      <c r="J130" s="170"/>
      <c r="K130" s="21">
        <f>MIN(168826,SUM(K97,K99:K102,K104:K108,K109:K111,K112,K114:K129))</f>
        <v>0</v>
      </c>
    </row>
    <row r="131" spans="1:11" s="28" customFormat="1" ht="17.149999999999999" customHeight="1" thickBot="1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49"/>
      <c r="K131" s="42"/>
    </row>
    <row r="132" spans="1:11" s="28" customFormat="1" ht="22.5" customHeight="1" thickBot="1" x14ac:dyDescent="0.35">
      <c r="A132" s="129" t="s">
        <v>36</v>
      </c>
      <c r="B132" s="130"/>
      <c r="C132" s="130"/>
      <c r="D132" s="130"/>
      <c r="E132" s="130"/>
      <c r="F132" s="130"/>
      <c r="G132" s="130"/>
      <c r="H132" s="130"/>
      <c r="I132" s="130"/>
      <c r="J132" s="130"/>
      <c r="K132" s="131"/>
    </row>
    <row r="133" spans="1:11" s="23" customFormat="1" ht="27" customHeight="1" thickBot="1" x14ac:dyDescent="0.35">
      <c r="A133" s="177" t="s">
        <v>37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9"/>
    </row>
    <row r="134" spans="1:11" s="23" customFormat="1" ht="17.149999999999999" customHeight="1" x14ac:dyDescent="0.3">
      <c r="A134" s="13"/>
      <c r="B134" s="180" t="s">
        <v>9</v>
      </c>
      <c r="C134" s="180"/>
      <c r="D134" s="180"/>
      <c r="E134" s="180"/>
      <c r="F134" s="180"/>
      <c r="G134" s="180"/>
      <c r="H134" s="180"/>
      <c r="I134" s="181"/>
      <c r="J134" s="74">
        <v>48243</v>
      </c>
      <c r="K134" s="110"/>
    </row>
    <row r="135" spans="1:11" s="23" customFormat="1" ht="17.149999999999999" customHeight="1" x14ac:dyDescent="0.3">
      <c r="A135" s="59"/>
      <c r="B135" s="136" t="s">
        <v>59</v>
      </c>
      <c r="C135" s="136"/>
      <c r="D135" s="136"/>
      <c r="E135" s="136"/>
      <c r="F135" s="136"/>
      <c r="G135" s="136"/>
      <c r="H135" s="136"/>
      <c r="I135" s="137"/>
      <c r="J135" s="66">
        <v>19745</v>
      </c>
      <c r="K135" s="111"/>
    </row>
    <row r="136" spans="1:11" s="23" customFormat="1" ht="17.149999999999999" customHeight="1" x14ac:dyDescent="0.3">
      <c r="A136" s="59"/>
      <c r="B136" s="173" t="s">
        <v>60</v>
      </c>
      <c r="C136" s="173"/>
      <c r="D136" s="173"/>
      <c r="E136" s="173"/>
      <c r="F136" s="173"/>
      <c r="G136" s="173"/>
      <c r="H136" s="173"/>
      <c r="I136" s="173"/>
      <c r="J136" s="112">
        <v>2998</v>
      </c>
      <c r="K136" s="111"/>
    </row>
    <row r="137" spans="1:11" s="23" customFormat="1" ht="17.149999999999999" customHeight="1" thickBot="1" x14ac:dyDescent="0.35">
      <c r="A137" s="53"/>
      <c r="B137" s="127" t="s">
        <v>109</v>
      </c>
      <c r="C137" s="128"/>
      <c r="D137" s="128"/>
      <c r="E137" s="128"/>
      <c r="F137" s="128"/>
      <c r="G137" s="128"/>
      <c r="H137" s="128"/>
      <c r="I137" s="185"/>
      <c r="J137" s="113">
        <v>2998</v>
      </c>
      <c r="K137" s="114"/>
    </row>
    <row r="138" spans="1:11" s="23" customFormat="1" ht="17.149999999999999" customHeight="1" thickBot="1" x14ac:dyDescent="0.35">
      <c r="A138" s="53"/>
      <c r="B138" s="127" t="s">
        <v>110</v>
      </c>
      <c r="C138" s="128"/>
      <c r="D138" s="128"/>
      <c r="E138" s="128"/>
      <c r="F138" s="128"/>
      <c r="G138" s="128"/>
      <c r="H138" s="128"/>
      <c r="I138" s="185"/>
      <c r="J138" s="113">
        <v>9492</v>
      </c>
      <c r="K138" s="114"/>
    </row>
    <row r="139" spans="1:11" s="23" customFormat="1" ht="17.149999999999999" customHeight="1" thickBot="1" x14ac:dyDescent="0.35">
      <c r="A139" s="53"/>
      <c r="B139" s="127" t="s">
        <v>110</v>
      </c>
      <c r="C139" s="128"/>
      <c r="D139" s="128"/>
      <c r="E139" s="128"/>
      <c r="F139" s="128"/>
      <c r="G139" s="128"/>
      <c r="H139" s="128"/>
      <c r="I139" s="185"/>
      <c r="J139" s="113">
        <v>9492</v>
      </c>
      <c r="K139" s="114"/>
    </row>
    <row r="140" spans="1:11" s="23" customFormat="1" ht="17.149999999999999" customHeight="1" thickBot="1" x14ac:dyDescent="0.35">
      <c r="A140" s="182" t="s">
        <v>38</v>
      </c>
      <c r="B140" s="183"/>
      <c r="C140" s="183"/>
      <c r="D140" s="183"/>
      <c r="E140" s="183"/>
      <c r="F140" s="183"/>
      <c r="G140" s="183"/>
      <c r="H140" s="183"/>
      <c r="I140" s="183"/>
      <c r="J140" s="184"/>
      <c r="K140" s="29">
        <f>SUM(K134:K139)</f>
        <v>0</v>
      </c>
    </row>
    <row r="141" spans="1:11" s="23" customFormat="1" ht="17.149999999999999" customHeight="1" thickBot="1" x14ac:dyDescent="0.3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54"/>
    </row>
    <row r="142" spans="1:11" s="23" customFormat="1" ht="17.149999999999999" customHeight="1" thickBot="1" x14ac:dyDescent="0.35">
      <c r="A142" s="129" t="s">
        <v>61</v>
      </c>
      <c r="B142" s="130"/>
      <c r="C142" s="130"/>
      <c r="D142" s="130"/>
      <c r="E142" s="130"/>
      <c r="F142" s="130"/>
      <c r="G142" s="130"/>
      <c r="H142" s="130"/>
      <c r="I142" s="130"/>
      <c r="J142" s="130"/>
      <c r="K142" s="131"/>
    </row>
    <row r="143" spans="1:11" s="23" customFormat="1" ht="18.75" customHeight="1" thickBot="1" x14ac:dyDescent="0.35">
      <c r="A143" s="58"/>
      <c r="B143" s="132" t="s">
        <v>67</v>
      </c>
      <c r="C143" s="132"/>
      <c r="D143" s="132"/>
      <c r="E143" s="132"/>
      <c r="F143" s="132"/>
      <c r="G143" s="132"/>
      <c r="H143" s="132"/>
      <c r="I143" s="132"/>
      <c r="J143" s="55">
        <v>73600</v>
      </c>
      <c r="K143" s="57"/>
    </row>
    <row r="144" spans="1:11" s="23" customFormat="1" ht="17.149999999999999" customHeight="1" thickBot="1" x14ac:dyDescent="0.35">
      <c r="A144" s="133" t="s">
        <v>62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56">
        <f>SUM(K143:K143)</f>
        <v>0</v>
      </c>
    </row>
    <row r="145" spans="1:11" s="28" customFormat="1" ht="17.149999999999999" customHeight="1" thickBo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50"/>
      <c r="K145" s="43"/>
    </row>
    <row r="146" spans="1:11" ht="17.149999999999999" customHeight="1" thickBot="1" x14ac:dyDescent="0.35">
      <c r="A146" s="129" t="s">
        <v>39</v>
      </c>
      <c r="B146" s="130"/>
      <c r="C146" s="130"/>
      <c r="D146" s="130"/>
      <c r="E146" s="130"/>
      <c r="F146" s="130"/>
      <c r="G146" s="130"/>
      <c r="H146" s="130"/>
      <c r="I146" s="130"/>
      <c r="J146" s="130"/>
      <c r="K146" s="131"/>
    </row>
    <row r="147" spans="1:11" s="87" customFormat="1" ht="17.149999999999999" customHeight="1" x14ac:dyDescent="0.3">
      <c r="A147" s="13"/>
      <c r="B147" s="174" t="s">
        <v>111</v>
      </c>
      <c r="C147" s="171"/>
      <c r="D147" s="171"/>
      <c r="E147" s="171"/>
      <c r="F147" s="171"/>
      <c r="G147" s="175"/>
      <c r="H147" s="176"/>
      <c r="I147" s="115" t="s">
        <v>32</v>
      </c>
      <c r="J147" s="116">
        <v>833</v>
      </c>
      <c r="K147" s="20" t="str">
        <f>IF(G147&gt;=1,G147*J147,"")</f>
        <v/>
      </c>
    </row>
    <row r="148" spans="1:11" s="87" customFormat="1" ht="17.149999999999999" customHeight="1" thickBot="1" x14ac:dyDescent="0.35">
      <c r="A148" s="60"/>
      <c r="B148" s="163" t="s">
        <v>112</v>
      </c>
      <c r="C148" s="188"/>
      <c r="D148" s="188"/>
      <c r="E148" s="188"/>
      <c r="F148" s="188"/>
      <c r="G148" s="189"/>
      <c r="H148" s="189"/>
      <c r="I148" s="190"/>
      <c r="J148" s="117">
        <v>5832</v>
      </c>
      <c r="K148" s="118" t="str">
        <f>IF(A148="yes", J148, "")</f>
        <v/>
      </c>
    </row>
    <row r="149" spans="1:11" s="87" customFormat="1" ht="17.149999999999999" customHeight="1" thickBot="1" x14ac:dyDescent="0.35">
      <c r="A149" s="133" t="s">
        <v>40</v>
      </c>
      <c r="B149" s="134"/>
      <c r="C149" s="134"/>
      <c r="D149" s="134"/>
      <c r="E149" s="134"/>
      <c r="F149" s="134"/>
      <c r="G149" s="134"/>
      <c r="H149" s="134"/>
      <c r="I149" s="134"/>
      <c r="J149" s="170"/>
      <c r="K149" s="21">
        <f>SUM(K147:K148)</f>
        <v>0</v>
      </c>
    </row>
    <row r="150" spans="1:11" ht="17.149999999999999" customHeight="1" thickBot="1" x14ac:dyDescent="0.35">
      <c r="A150" s="22"/>
      <c r="B150" s="22"/>
      <c r="C150" s="22"/>
      <c r="D150" s="22"/>
      <c r="E150" s="22"/>
      <c r="F150" s="22"/>
      <c r="G150" s="22"/>
      <c r="H150" s="22"/>
      <c r="I150" s="22"/>
      <c r="J150" s="47"/>
      <c r="K150" s="40"/>
    </row>
    <row r="151" spans="1:11" ht="17.149999999999999" customHeight="1" thickBot="1" x14ac:dyDescent="0.35">
      <c r="A151" s="129" t="s">
        <v>41</v>
      </c>
      <c r="B151" s="130"/>
      <c r="C151" s="130"/>
      <c r="D151" s="130"/>
      <c r="E151" s="130"/>
      <c r="F151" s="130"/>
      <c r="G151" s="130"/>
      <c r="H151" s="130"/>
      <c r="I151" s="130"/>
      <c r="J151" s="130"/>
      <c r="K151" s="131"/>
    </row>
    <row r="152" spans="1:11" s="87" customFormat="1" ht="30.75" customHeight="1" x14ac:dyDescent="0.3">
      <c r="A152" s="119"/>
      <c r="B152" s="151" t="s">
        <v>71</v>
      </c>
      <c r="C152" s="171"/>
      <c r="D152" s="171"/>
      <c r="E152" s="171"/>
      <c r="F152" s="171"/>
      <c r="G152" s="171"/>
      <c r="H152" s="171"/>
      <c r="I152" s="172"/>
      <c r="J152" s="120">
        <v>2158</v>
      </c>
      <c r="K152" s="57" t="str">
        <f>IF(A152="yes", J152, "")</f>
        <v/>
      </c>
    </row>
    <row r="153" spans="1:11" s="87" customFormat="1" ht="17.149999999999999" customHeight="1" x14ac:dyDescent="0.3">
      <c r="A153" s="121"/>
      <c r="B153" s="135" t="s">
        <v>66</v>
      </c>
      <c r="C153" s="136"/>
      <c r="D153" s="136"/>
      <c r="E153" s="136"/>
      <c r="F153" s="136"/>
      <c r="G153" s="136"/>
      <c r="H153" s="136"/>
      <c r="I153" s="137"/>
      <c r="J153" s="122">
        <v>2158</v>
      </c>
      <c r="K153" s="123" t="str">
        <f>IF(A153="yes", J153, "")</f>
        <v/>
      </c>
    </row>
    <row r="154" spans="1:11" s="87" customFormat="1" ht="17.149999999999999" customHeight="1" x14ac:dyDescent="0.3">
      <c r="A154" s="121"/>
      <c r="B154" s="135" t="s">
        <v>42</v>
      </c>
      <c r="C154" s="136"/>
      <c r="D154" s="136"/>
      <c r="E154" s="136"/>
      <c r="F154" s="136"/>
      <c r="G154" s="136"/>
      <c r="H154" s="136"/>
      <c r="I154" s="137"/>
      <c r="J154" s="122">
        <v>719</v>
      </c>
      <c r="K154" s="123" t="str">
        <f>IF(A154="yes", J154, "")</f>
        <v/>
      </c>
    </row>
    <row r="155" spans="1:11" s="87" customFormat="1" ht="17.149999999999999" customHeight="1" x14ac:dyDescent="0.3">
      <c r="A155" s="59"/>
      <c r="B155" s="173" t="s">
        <v>43</v>
      </c>
      <c r="C155" s="173"/>
      <c r="D155" s="173"/>
      <c r="E155" s="173"/>
      <c r="F155" s="173"/>
      <c r="G155" s="173"/>
      <c r="H155" s="173"/>
      <c r="I155" s="173"/>
      <c r="J155" s="124">
        <v>108</v>
      </c>
      <c r="K155" s="123" t="str">
        <f>IF(A155="yes", J155, "")</f>
        <v/>
      </c>
    </row>
    <row r="156" spans="1:11" s="87" customFormat="1" ht="17.149999999999999" customHeight="1" thickBot="1" x14ac:dyDescent="0.35">
      <c r="A156" s="53"/>
      <c r="B156" s="127" t="s">
        <v>113</v>
      </c>
      <c r="C156" s="128"/>
      <c r="D156" s="128"/>
      <c r="E156" s="128"/>
      <c r="F156" s="128"/>
      <c r="G156" s="128"/>
      <c r="H156" s="128"/>
      <c r="I156" s="128"/>
      <c r="J156" s="125">
        <v>206</v>
      </c>
      <c r="K156" s="102" t="str">
        <f>IF(A156="yes", J156, "")</f>
        <v/>
      </c>
    </row>
    <row r="157" spans="1:11" s="87" customFormat="1" ht="17.149999999999999" customHeight="1" thickBot="1" x14ac:dyDescent="0.35">
      <c r="A157" s="140" t="s">
        <v>44</v>
      </c>
      <c r="B157" s="141"/>
      <c r="C157" s="141"/>
      <c r="D157" s="141"/>
      <c r="E157" s="141"/>
      <c r="F157" s="141"/>
      <c r="G157" s="141"/>
      <c r="H157" s="141"/>
      <c r="I157" s="141"/>
      <c r="J157" s="142"/>
      <c r="K157" s="21">
        <f>SUM(K152:K156)</f>
        <v>0</v>
      </c>
    </row>
    <row r="158" spans="1:11" s="18" customFormat="1" ht="17.149999999999999" customHeight="1" thickBot="1" x14ac:dyDescent="0.35">
      <c r="A158" s="31"/>
      <c r="B158" s="31"/>
      <c r="C158" s="31"/>
      <c r="D158" s="31"/>
      <c r="E158" s="31"/>
      <c r="F158" s="31"/>
      <c r="G158" s="31"/>
      <c r="H158" s="31"/>
      <c r="I158" s="31"/>
      <c r="J158" s="51"/>
      <c r="K158" s="44"/>
    </row>
    <row r="159" spans="1:11" ht="24" customHeight="1" thickBot="1" x14ac:dyDescent="0.35">
      <c r="A159" s="143" t="s">
        <v>45</v>
      </c>
      <c r="B159" s="144"/>
      <c r="C159" s="144"/>
      <c r="D159" s="144"/>
      <c r="E159" s="144"/>
      <c r="F159" s="144"/>
      <c r="G159" s="144"/>
      <c r="H159" s="144"/>
      <c r="I159" s="144"/>
      <c r="J159" s="145"/>
      <c r="K159" s="32">
        <f>SUM(K17,K50,K94,K130,K140,K144,K149,K157)</f>
        <v>0</v>
      </c>
    </row>
    <row r="160" spans="1:11" x14ac:dyDescent="0.3">
      <c r="J160"/>
      <c r="K160"/>
    </row>
    <row r="161" spans="10:11" x14ac:dyDescent="0.3">
      <c r="J161"/>
      <c r="K161"/>
    </row>
    <row r="162" spans="10:11" x14ac:dyDescent="0.3">
      <c r="J162"/>
      <c r="K162"/>
    </row>
    <row r="163" spans="10:11" x14ac:dyDescent="0.3">
      <c r="J163"/>
      <c r="K163"/>
    </row>
    <row r="164" spans="10:11" x14ac:dyDescent="0.3">
      <c r="J164"/>
      <c r="K164"/>
    </row>
    <row r="165" spans="10:11" x14ac:dyDescent="0.3">
      <c r="J165"/>
      <c r="K165"/>
    </row>
    <row r="166" spans="10:11" x14ac:dyDescent="0.3">
      <c r="J166"/>
      <c r="K166"/>
    </row>
    <row r="167" spans="10:11" x14ac:dyDescent="0.3">
      <c r="J167"/>
      <c r="K167"/>
    </row>
    <row r="168" spans="10:11" ht="1.5" customHeight="1" x14ac:dyDescent="0.3">
      <c r="J168"/>
      <c r="K168"/>
    </row>
    <row r="169" spans="10:11" x14ac:dyDescent="0.3">
      <c r="J169"/>
      <c r="K169"/>
    </row>
    <row r="170" spans="10:11" x14ac:dyDescent="0.3">
      <c r="J170"/>
      <c r="K170"/>
    </row>
    <row r="171" spans="10:11" x14ac:dyDescent="0.3">
      <c r="J171"/>
      <c r="K171"/>
    </row>
    <row r="172" spans="10:11" x14ac:dyDescent="0.3">
      <c r="J172"/>
      <c r="K172"/>
    </row>
    <row r="173" spans="10:11" x14ac:dyDescent="0.3">
      <c r="J173"/>
      <c r="K173"/>
    </row>
    <row r="174" spans="10:11" x14ac:dyDescent="0.3">
      <c r="J174"/>
      <c r="K174"/>
    </row>
    <row r="175" spans="10:11" x14ac:dyDescent="0.3">
      <c r="J175"/>
      <c r="K175"/>
    </row>
    <row r="176" spans="10:11" x14ac:dyDescent="0.3">
      <c r="J176"/>
      <c r="K176"/>
    </row>
    <row r="177" spans="10:11" x14ac:dyDescent="0.3">
      <c r="J177"/>
      <c r="K177"/>
    </row>
    <row r="178" spans="10:11" x14ac:dyDescent="0.3">
      <c r="J178"/>
      <c r="K178"/>
    </row>
    <row r="179" spans="10:11" ht="12" customHeight="1" x14ac:dyDescent="0.3">
      <c r="J179"/>
      <c r="K179"/>
    </row>
    <row r="180" spans="10:11" ht="136.5" hidden="1" customHeight="1" x14ac:dyDescent="0.3">
      <c r="J180"/>
      <c r="K180"/>
    </row>
    <row r="181" spans="10:11" x14ac:dyDescent="0.3">
      <c r="J181"/>
      <c r="K181"/>
    </row>
    <row r="182" spans="10:11" x14ac:dyDescent="0.3">
      <c r="J182"/>
      <c r="K182"/>
    </row>
    <row r="183" spans="10:11" x14ac:dyDescent="0.3">
      <c r="J183"/>
      <c r="K183"/>
    </row>
    <row r="184" spans="10:11" x14ac:dyDescent="0.3">
      <c r="J184"/>
      <c r="K184"/>
    </row>
    <row r="185" spans="10:11" x14ac:dyDescent="0.3">
      <c r="J185"/>
      <c r="K185"/>
    </row>
    <row r="186" spans="10:11" x14ac:dyDescent="0.3">
      <c r="J186"/>
      <c r="K186"/>
    </row>
    <row r="187" spans="10:11" x14ac:dyDescent="0.3">
      <c r="J187"/>
      <c r="K187"/>
    </row>
    <row r="188" spans="10:11" x14ac:dyDescent="0.3">
      <c r="J188"/>
      <c r="K188"/>
    </row>
    <row r="189" spans="10:11" x14ac:dyDescent="0.3">
      <c r="J189"/>
      <c r="K189"/>
    </row>
    <row r="190" spans="10:11" x14ac:dyDescent="0.3">
      <c r="J190"/>
      <c r="K190"/>
    </row>
    <row r="191" spans="10:11" x14ac:dyDescent="0.3">
      <c r="J191"/>
      <c r="K191"/>
    </row>
    <row r="192" spans="10:11" x14ac:dyDescent="0.3">
      <c r="J192"/>
      <c r="K192"/>
    </row>
    <row r="193" spans="10:11" x14ac:dyDescent="0.3">
      <c r="J193"/>
      <c r="K193"/>
    </row>
    <row r="194" spans="10:11" x14ac:dyDescent="0.3">
      <c r="J194"/>
      <c r="K194"/>
    </row>
    <row r="195" spans="10:11" x14ac:dyDescent="0.3">
      <c r="J195"/>
      <c r="K195"/>
    </row>
    <row r="196" spans="10:11" x14ac:dyDescent="0.3">
      <c r="J196"/>
      <c r="K196"/>
    </row>
    <row r="197" spans="10:11" x14ac:dyDescent="0.3">
      <c r="J197"/>
      <c r="K197"/>
    </row>
    <row r="198" spans="10:11" x14ac:dyDescent="0.3">
      <c r="J198"/>
      <c r="K198"/>
    </row>
    <row r="199" spans="10:11" x14ac:dyDescent="0.3">
      <c r="J199"/>
      <c r="K199"/>
    </row>
    <row r="200" spans="10:11" x14ac:dyDescent="0.3">
      <c r="J200"/>
      <c r="K200"/>
    </row>
    <row r="201" spans="10:11" ht="1.5" customHeight="1" x14ac:dyDescent="0.3"/>
    <row r="202" spans="10:11" ht="5.25" customHeight="1" x14ac:dyDescent="0.3"/>
    <row r="216" spans="11:11" x14ac:dyDescent="0.3">
      <c r="K216" s="126"/>
    </row>
    <row r="239" spans="11:11" x14ac:dyDescent="0.3">
      <c r="K239" s="62"/>
    </row>
    <row r="243" ht="11.25" customHeight="1" x14ac:dyDescent="0.3"/>
  </sheetData>
  <sheetProtection selectLockedCells="1"/>
  <mergeCells count="255">
    <mergeCell ref="B98:K98"/>
    <mergeCell ref="B106:C106"/>
    <mergeCell ref="G107:H107"/>
    <mergeCell ref="C88:I88"/>
    <mergeCell ref="B136:I136"/>
    <mergeCell ref="G100:H100"/>
    <mergeCell ref="B99:C99"/>
    <mergeCell ref="B116:C116"/>
    <mergeCell ref="D116:F116"/>
    <mergeCell ref="G116:H116"/>
    <mergeCell ref="D122:I122"/>
    <mergeCell ref="B124:C124"/>
    <mergeCell ref="D124:I124"/>
    <mergeCell ref="B125:C125"/>
    <mergeCell ref="D125:I125"/>
    <mergeCell ref="D123:I123"/>
    <mergeCell ref="B123:C123"/>
    <mergeCell ref="D104:F104"/>
    <mergeCell ref="G118:H118"/>
    <mergeCell ref="B117:C117"/>
    <mergeCell ref="D117:F117"/>
    <mergeCell ref="G117:H117"/>
    <mergeCell ref="B118:C118"/>
    <mergeCell ref="G114:H114"/>
    <mergeCell ref="E4:K4"/>
    <mergeCell ref="B5:D5"/>
    <mergeCell ref="B24:F24"/>
    <mergeCell ref="B16:I16"/>
    <mergeCell ref="A17:J17"/>
    <mergeCell ref="A19:K19"/>
    <mergeCell ref="D103:K103"/>
    <mergeCell ref="B104:C104"/>
    <mergeCell ref="B105:C105"/>
    <mergeCell ref="C86:I86"/>
    <mergeCell ref="C87:I87"/>
    <mergeCell ref="C89:I89"/>
    <mergeCell ref="C91:I91"/>
    <mergeCell ref="B100:C100"/>
    <mergeCell ref="D100:F100"/>
    <mergeCell ref="B101:C101"/>
    <mergeCell ref="D99:F99"/>
    <mergeCell ref="G99:H99"/>
    <mergeCell ref="A94:J94"/>
    <mergeCell ref="A96:K96"/>
    <mergeCell ref="A97:A108"/>
    <mergeCell ref="G104:H104"/>
    <mergeCell ref="B97:C97"/>
    <mergeCell ref="D97:I97"/>
    <mergeCell ref="A1:K1"/>
    <mergeCell ref="A8:J8"/>
    <mergeCell ref="A9:K9"/>
    <mergeCell ref="A10:A11"/>
    <mergeCell ref="B10:I10"/>
    <mergeCell ref="B11:I11"/>
    <mergeCell ref="B12:I12"/>
    <mergeCell ref="B15:I15"/>
    <mergeCell ref="A12:A13"/>
    <mergeCell ref="J10:J11"/>
    <mergeCell ref="K10:K11"/>
    <mergeCell ref="J12:J13"/>
    <mergeCell ref="K12:K13"/>
    <mergeCell ref="B13:I13"/>
    <mergeCell ref="B14:I14"/>
    <mergeCell ref="E5:K5"/>
    <mergeCell ref="B6:D6"/>
    <mergeCell ref="E6:K6"/>
    <mergeCell ref="A2:A6"/>
    <mergeCell ref="B2:D2"/>
    <mergeCell ref="E2:K2"/>
    <mergeCell ref="B3:D3"/>
    <mergeCell ref="E3:K3"/>
    <mergeCell ref="B4:D4"/>
    <mergeCell ref="G25:H25"/>
    <mergeCell ref="G26:H26"/>
    <mergeCell ref="B23:F23"/>
    <mergeCell ref="A20:A27"/>
    <mergeCell ref="B20:K20"/>
    <mergeCell ref="C21:I21"/>
    <mergeCell ref="B22:K22"/>
    <mergeCell ref="C27:I27"/>
    <mergeCell ref="G23:H23"/>
    <mergeCell ref="G24:H24"/>
    <mergeCell ref="B25:F25"/>
    <mergeCell ref="B26:F26"/>
    <mergeCell ref="A32:A35"/>
    <mergeCell ref="C32:I32"/>
    <mergeCell ref="H33:I33"/>
    <mergeCell ref="C35:I35"/>
    <mergeCell ref="F29:G29"/>
    <mergeCell ref="F30:G30"/>
    <mergeCell ref="B29:B30"/>
    <mergeCell ref="C29:E30"/>
    <mergeCell ref="H30:I30"/>
    <mergeCell ref="F33:G33"/>
    <mergeCell ref="C33:E34"/>
    <mergeCell ref="F34:G34"/>
    <mergeCell ref="B33:B34"/>
    <mergeCell ref="A28:A31"/>
    <mergeCell ref="C28:I28"/>
    <mergeCell ref="H29:I29"/>
    <mergeCell ref="C31:I31"/>
    <mergeCell ref="C44:I44"/>
    <mergeCell ref="A53:K53"/>
    <mergeCell ref="C42:I42"/>
    <mergeCell ref="C46:I46"/>
    <mergeCell ref="C47:I47"/>
    <mergeCell ref="C48:I48"/>
    <mergeCell ref="C43:I43"/>
    <mergeCell ref="A36:A49"/>
    <mergeCell ref="C37:I37"/>
    <mergeCell ref="C38:I38"/>
    <mergeCell ref="C39:I39"/>
    <mergeCell ref="C36:E36"/>
    <mergeCell ref="F36:G36"/>
    <mergeCell ref="H36:I36"/>
    <mergeCell ref="A50:J50"/>
    <mergeCell ref="B40:B41"/>
    <mergeCell ref="C40:D41"/>
    <mergeCell ref="F41:G41"/>
    <mergeCell ref="H41:I41"/>
    <mergeCell ref="C45:I45"/>
    <mergeCell ref="C49:I49"/>
    <mergeCell ref="A86:A93"/>
    <mergeCell ref="C93:I93"/>
    <mergeCell ref="A69:A74"/>
    <mergeCell ref="G70:H70"/>
    <mergeCell ref="G71:H71"/>
    <mergeCell ref="G72:H72"/>
    <mergeCell ref="G73:H73"/>
    <mergeCell ref="C74:I74"/>
    <mergeCell ref="C77:F77"/>
    <mergeCell ref="C90:I90"/>
    <mergeCell ref="B76:K76"/>
    <mergeCell ref="C83:F83"/>
    <mergeCell ref="C84:F84"/>
    <mergeCell ref="C81:F81"/>
    <mergeCell ref="G83:H83"/>
    <mergeCell ref="G84:H84"/>
    <mergeCell ref="C85:I85"/>
    <mergeCell ref="C92:I92"/>
    <mergeCell ref="G65:H65"/>
    <mergeCell ref="G66:H66"/>
    <mergeCell ref="G67:H67"/>
    <mergeCell ref="G77:H77"/>
    <mergeCell ref="C78:F78"/>
    <mergeCell ref="G78:H78"/>
    <mergeCell ref="C79:F79"/>
    <mergeCell ref="G79:H79"/>
    <mergeCell ref="C80:F80"/>
    <mergeCell ref="G80:H80"/>
    <mergeCell ref="C68:I68"/>
    <mergeCell ref="C75:I75"/>
    <mergeCell ref="C69:I69"/>
    <mergeCell ref="C70:F70"/>
    <mergeCell ref="C71:F71"/>
    <mergeCell ref="C62:I62"/>
    <mergeCell ref="C64:F64"/>
    <mergeCell ref="C65:F65"/>
    <mergeCell ref="C66:F66"/>
    <mergeCell ref="C67:F67"/>
    <mergeCell ref="B59:F59"/>
    <mergeCell ref="B60:F60"/>
    <mergeCell ref="A75:A85"/>
    <mergeCell ref="G81:H81"/>
    <mergeCell ref="G82:H82"/>
    <mergeCell ref="A54:A61"/>
    <mergeCell ref="B54:K54"/>
    <mergeCell ref="C55:I55"/>
    <mergeCell ref="B56:K56"/>
    <mergeCell ref="C61:I61"/>
    <mergeCell ref="G57:H57"/>
    <mergeCell ref="G58:H58"/>
    <mergeCell ref="G59:H59"/>
    <mergeCell ref="G60:H60"/>
    <mergeCell ref="B57:F57"/>
    <mergeCell ref="B58:F58"/>
    <mergeCell ref="C72:F72"/>
    <mergeCell ref="C73:F73"/>
    <mergeCell ref="C82:F82"/>
    <mergeCell ref="A62:A68"/>
    <mergeCell ref="B63:K63"/>
    <mergeCell ref="G64:H64"/>
    <mergeCell ref="D109:I109"/>
    <mergeCell ref="B110:C110"/>
    <mergeCell ref="B111:C111"/>
    <mergeCell ref="D111:I111"/>
    <mergeCell ref="D110:F110"/>
    <mergeCell ref="G110:H110"/>
    <mergeCell ref="B103:C103"/>
    <mergeCell ref="D105:F105"/>
    <mergeCell ref="G105:H105"/>
    <mergeCell ref="D106:F106"/>
    <mergeCell ref="G106:H106"/>
    <mergeCell ref="D107:F107"/>
    <mergeCell ref="B108:C108"/>
    <mergeCell ref="B107:C107"/>
    <mergeCell ref="D108:I108"/>
    <mergeCell ref="A109:A111"/>
    <mergeCell ref="B109:C109"/>
    <mergeCell ref="D101:F101"/>
    <mergeCell ref="G101:H101"/>
    <mergeCell ref="B102:C102"/>
    <mergeCell ref="D102:F102"/>
    <mergeCell ref="B115:C115"/>
    <mergeCell ref="D115:F115"/>
    <mergeCell ref="G115:H115"/>
    <mergeCell ref="A130:J130"/>
    <mergeCell ref="A146:K146"/>
    <mergeCell ref="B148:I148"/>
    <mergeCell ref="D114:F114"/>
    <mergeCell ref="B119:C119"/>
    <mergeCell ref="D119:I119"/>
    <mergeCell ref="D118:F118"/>
    <mergeCell ref="A112:A119"/>
    <mergeCell ref="B112:C112"/>
    <mergeCell ref="D112:I112"/>
    <mergeCell ref="A149:J149"/>
    <mergeCell ref="A151:K151"/>
    <mergeCell ref="B152:I152"/>
    <mergeCell ref="B154:I154"/>
    <mergeCell ref="B155:I155"/>
    <mergeCell ref="B147:F147"/>
    <mergeCell ref="G147:H147"/>
    <mergeCell ref="A132:K132"/>
    <mergeCell ref="A133:K133"/>
    <mergeCell ref="B134:I134"/>
    <mergeCell ref="B135:I135"/>
    <mergeCell ref="A140:J140"/>
    <mergeCell ref="B139:I139"/>
    <mergeCell ref="B137:I137"/>
    <mergeCell ref="B138:I138"/>
    <mergeCell ref="B156:I156"/>
    <mergeCell ref="A142:K142"/>
    <mergeCell ref="B143:I143"/>
    <mergeCell ref="A144:J144"/>
    <mergeCell ref="B153:I153"/>
    <mergeCell ref="G102:H102"/>
    <mergeCell ref="A157:J157"/>
    <mergeCell ref="A159:J159"/>
    <mergeCell ref="A120:A129"/>
    <mergeCell ref="B120:C120"/>
    <mergeCell ref="D120:I120"/>
    <mergeCell ref="B121:C121"/>
    <mergeCell ref="D121:I121"/>
    <mergeCell ref="B128:C128"/>
    <mergeCell ref="D128:I128"/>
    <mergeCell ref="B129:C129"/>
    <mergeCell ref="D129:I129"/>
    <mergeCell ref="B127:C127"/>
    <mergeCell ref="D127:I127"/>
    <mergeCell ref="B126:C126"/>
    <mergeCell ref="D126:I126"/>
    <mergeCell ref="B122:C122"/>
    <mergeCell ref="B113:K113"/>
    <mergeCell ref="B114:C114"/>
  </mergeCells>
  <phoneticPr fontId="21" type="noConversion"/>
  <dataValidations count="4">
    <dataValidation type="list" allowBlank="1" showInputMessage="1" showErrorMessage="1" sqref="A10:A13" xr:uid="{00000000-0002-0000-0000-000000000000}">
      <formula1>" Please Choose,Yes"</formula1>
    </dataValidation>
    <dataValidation type="list" allowBlank="1" showInputMessage="1" showErrorMessage="1" sqref="B21 B42:B49 B55 B77:B93 A147:A148 A14:A16 B27:B29 B31:B33 B61:B62 B64:B75 B35:B40 A152:A156 A134:A139" xr:uid="{00000000-0002-0000-0000-000001000000}">
      <formula1>"Please Choose, Yes"</formula1>
    </dataValidation>
    <dataValidation type="list" allowBlank="1" showInputMessage="1" showErrorMessage="1" sqref="B97:C97 B99:C112 C114:C122 C124:C129 B114:B129" xr:uid="{00000000-0002-0000-0000-000002000000}">
      <formula1>"Please choose,Yes"</formula1>
    </dataValidation>
    <dataValidation type="list" allowBlank="1" showInputMessage="1" showErrorMessage="1" sqref="A143" xr:uid="{DA106E82-4DE8-4B43-BDA4-12DE15E0496D}">
      <formula1>"Yes"</formula1>
    </dataValidation>
  </dataValidations>
  <pageMargins left="0.25" right="0.25" top="0.75" bottom="0.75" header="0.3" footer="0.3"/>
  <pageSetup paperSize="3" orientation="portrait" r:id="rId1"/>
  <headerFooter>
    <oddHeader>&amp;C&amp;"Arial,Bold"&amp;12 2024 Development Application Fee Calculator</oddHeader>
    <oddFooter>&amp;R&amp;"Arial,Regular"&amp;12&amp;P</oddFooter>
  </headerFooter>
  <ignoredErrors>
    <ignoredError sqref="K41 K36 K110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VaughanDocument" ma:contentTypeID="0x010100DA44C05F8D284485B2755D0F3A2F918000D14BC5B2555E4CBFA8484FAD88A79DCE00AE413D65E6CB9B419167AC0E1D63A46C" ma:contentTypeVersion="9" ma:contentTypeDescription="My Content Type" ma:contentTypeScope="" ma:versionID="894e35ab1a097aecd3e5defdb0c59b79">
  <xsd:schema xmlns:xsd="http://www.w3.org/2001/XMLSchema" xmlns:xs="http://www.w3.org/2001/XMLSchema" xmlns:p="http://schemas.microsoft.com/office/2006/metadata/properties" xmlns:ns2="7ad187a5-1314-4849-93e4-858de4f1b18c" xmlns:ns3="7c512b0b-5509-49e8-90dd-9c1b9779dade" xmlns:ns4="1BCD65E7-1243-4D58-B818-43CCD224C704" xmlns:ns5="B3F2AC0B-966F-484C-BD1B-0DFF487DE970" xmlns:ns6="AF041764-B746-4B99-80B2-94859F0A3F4E" xmlns:ns7="034BCEE6-642B-41B9-9152-392F9C90EBBE" xmlns:ns8="5f4fa93f-b111-4a90-9d1c-9bdc0b29c9bb" targetNamespace="http://schemas.microsoft.com/office/2006/metadata/properties" ma:root="true" ma:fieldsID="e37b315100c2f69f7ba0576b9a96835a" ns2:_="" ns3:_="" ns4:_="" ns5:_="" ns6:_="" ns7:_="" ns8:_="">
    <xsd:import namespace="7ad187a5-1314-4849-93e4-858de4f1b18c"/>
    <xsd:import namespace="7c512b0b-5509-49e8-90dd-9c1b9779dade"/>
    <xsd:import namespace="1BCD65E7-1243-4D58-B818-43CCD224C704"/>
    <xsd:import namespace="B3F2AC0B-966F-484C-BD1B-0DFF487DE970"/>
    <xsd:import namespace="AF041764-B746-4B99-80B2-94859F0A3F4E"/>
    <xsd:import namespace="034BCEE6-642B-41B9-9152-392F9C90EBBE"/>
    <xsd:import namespace="5f4fa93f-b111-4a90-9d1c-9bdc0b29c9b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OLName" minOccurs="0"/>
                <xsd:element ref="ns4:VOLSubjectDescription_0" minOccurs="0"/>
                <xsd:element ref="ns5:VOLLanguage_0" minOccurs="0"/>
                <xsd:element ref="ns6:VOLOwner_0" minOccurs="0"/>
                <xsd:element ref="ns7:VOLAudience_0" minOccurs="0"/>
                <xsd:element ref="ns8:VOLArchive_0" minOccurs="0"/>
                <xsd:element ref="ns2:TaxKeywordTaxHTField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87a5-1314-4849-93e4-858de4f1b18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23" nillable="true" ma:taxonomy="true" ma:internalName="TaxKeywordTaxHTField" ma:taxonomyFieldName="TaxKeyword" ma:displayName="Enterprise Keywords" ma:fieldId="{23f27201-bee3-471e-b2e7-b64fd8b7ca38}" ma:taxonomyMulti="true" ma:sspId="55f948f3-76bd-4bab-afc5-6a040a78bbf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description="" ma:hidden="true" ma:list="{c6f3720f-2df4-4051-ab8e-c4c6ae74b503}" ma:internalName="TaxCatchAll" ma:showField="CatchAllData" ma:web="7ad187a5-1314-4849-93e4-858de4f1b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12b0b-5509-49e8-90dd-9c1b9779dade" elementFormDefault="qualified">
    <xsd:import namespace="http://schemas.microsoft.com/office/2006/documentManagement/types"/>
    <xsd:import namespace="http://schemas.microsoft.com/office/infopath/2007/PartnerControls"/>
    <xsd:element name="VOLName" ma:index="11" nillable="true" ma:displayName="Name" ma:internalName="VOL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D65E7-1243-4D58-B818-43CCD224C704" elementFormDefault="qualified">
    <xsd:import namespace="http://schemas.microsoft.com/office/2006/documentManagement/types"/>
    <xsd:import namespace="http://schemas.microsoft.com/office/infopath/2007/PartnerControls"/>
    <xsd:element name="VOLSubjectDescription_0" ma:index="14" ma:taxonomy="true" ma:internalName="VOLSubjectDescription_0" ma:taxonomyFieldName="VOLSubjectDescription" ma:displayName="Subject/Description" ma:readOnly="false" ma:default="" ma:fieldId="{b0229d2a-00fd-4240-b1cc-751c9765ff93}" ma:sspId="55f948f3-76bd-4bab-afc5-6a040a78bbfe" ma:termSetId="5c251711-989c-4dc1-9c91-85eb575e27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2AC0B-966F-484C-BD1B-0DFF487DE970" elementFormDefault="qualified">
    <xsd:import namespace="http://schemas.microsoft.com/office/2006/documentManagement/types"/>
    <xsd:import namespace="http://schemas.microsoft.com/office/infopath/2007/PartnerControls"/>
    <xsd:element name="VOLLanguage_0" ma:index="16" nillable="true" ma:taxonomy="true" ma:internalName="VOLLanguage_0" ma:taxonomyFieldName="VOLLanguage" ma:displayName="Language" ma:fieldId="{1fdfe34e-33d7-4dda-964a-c988d0109ced}" ma:taxonomyMulti="true" ma:sspId="55f948f3-76bd-4bab-afc5-6a040a78bbfe" ma:termSetId="d245ede4-6a6d-4e7e-84a8-2d1022a44c0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41764-B746-4B99-80B2-94859F0A3F4E" elementFormDefault="qualified">
    <xsd:import namespace="http://schemas.microsoft.com/office/2006/documentManagement/types"/>
    <xsd:import namespace="http://schemas.microsoft.com/office/infopath/2007/PartnerControls"/>
    <xsd:element name="VOLOwner_0" ma:index="18" ma:taxonomy="true" ma:internalName="VOLOwner_0" ma:taxonomyFieldName="VOLOwner" ma:displayName="Owner" ma:readOnly="false" ma:default="" ma:fieldId="{d45d5412-7736-4c2f-bd12-bee4803fa0bc}" ma:taxonomyMulti="true" ma:sspId="55f948f3-76bd-4bab-afc5-6a040a78bbfe" ma:termSetId="1b31e425-7eec-4791-8521-e65d90fdf02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BCEE6-642B-41B9-9152-392F9C90EBBE" elementFormDefault="qualified">
    <xsd:import namespace="http://schemas.microsoft.com/office/2006/documentManagement/types"/>
    <xsd:import namespace="http://schemas.microsoft.com/office/infopath/2007/PartnerControls"/>
    <xsd:element name="VOLAudience_0" ma:index="20" nillable="true" ma:taxonomy="true" ma:internalName="VOLAudience_0" ma:taxonomyFieldName="VOLAudience" ma:displayName="Audience" ma:fieldId="{8b12e2db-bc53-4932-a807-49e7414c9b26}" ma:taxonomyMulti="true" ma:sspId="55f948f3-76bd-4bab-afc5-6a040a78bbfe" ma:termSetId="c5a6cc31-eeaf-4bff-b9d5-0b892898e7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fa93f-b111-4a90-9d1c-9bdc0b29c9bb" elementFormDefault="qualified">
    <xsd:import namespace="http://schemas.microsoft.com/office/2006/documentManagement/types"/>
    <xsd:import namespace="http://schemas.microsoft.com/office/infopath/2007/PartnerControls"/>
    <xsd:element name="VOLArchive_0" ma:index="22" nillable="true" ma:taxonomy="true" ma:internalName="VOLArchive_0" ma:taxonomyFieldName="VOLArchiveClassification" ma:displayName="Archive Classification" ma:fieldId="{44c09ec7-933d-4804-962f-f065a68b6999}" ma:taxonomyMulti="true" ma:sspId="55f948f3-76bd-4bab-afc5-6a040a78bbfe" ma:termSetId="58949fd8-9cd0-4cb0-afe9-05e211bcb0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Language_0 xmlns="B3F2AC0B-966F-484C-BD1B-0DFF487DE970">
      <Terms xmlns="http://schemas.microsoft.com/office/infopath/2007/PartnerControls"/>
    </VOLLanguage_0>
    <VOLArchive_0 xmlns="5f4fa93f-b111-4a90-9d1c-9bdc0b29c9bb">
      <Terms xmlns="http://schemas.microsoft.com/office/infopath/2007/PartnerControls"/>
    </VOLArchive_0>
    <VOLName xmlns="7c512b0b-5509-49e8-90dd-9c1b9779dade" xsi:nil="true"/>
    <TaxCatchAll xmlns="7ad187a5-1314-4849-93e4-858de4f1b18c">
      <Value>141</Value>
      <Value>16</Value>
    </TaxCatchAll>
    <VOLOwner_0 xmlns="AF041764-B746-4B99-80B2-94859F0A3F4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Planning</TermName>
          <TermId xmlns="http://schemas.microsoft.com/office/infopath/2007/PartnerControls">0cd3d72c-d19c-4d5f-bb0b-99fa4819dccb</TermId>
        </TermInfo>
      </Terms>
    </VOLOwner_0>
    <VOLAudience_0 xmlns="034BCEE6-642B-41B9-9152-392F9C90EBBE">
      <Terms xmlns="http://schemas.microsoft.com/office/infopath/2007/PartnerControls"/>
    </VOLAudience_0>
    <TaxKeywordTaxHTField xmlns="7ad187a5-1314-4849-93e4-858de4f1b18c">
      <Terms xmlns="http://schemas.microsoft.com/office/infopath/2007/PartnerControls"/>
    </TaxKeywordTaxHTField>
    <VOLSubjectDescription_0 xmlns="1BCD65E7-1243-4D58-B818-43CCD224C7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</TermName>
          <TermId xmlns="http://schemas.microsoft.com/office/infopath/2007/PartnerControls">036a7c05-75fb-43a5-a09d-c3a0945cc5a1</TermId>
        </TermInfo>
      </Terms>
    </VOLSubjectDescription_0>
    <_dlc_DocId xmlns="7ad187a5-1314-4849-93e4-858de4f1b18c">AC7TMYH4FVVH-501-52</_dlc_DocId>
    <_dlc_DocIdUrl xmlns="7ad187a5-1314-4849-93e4-858de4f1b18c">
      <Url>https://authoradmin.vaughan.ca/services/business/development_planning_applications/_layouts/DocIdRedir.aspx?ID=AC7TMYH4FVVH-501-52</Url>
      <Description>AC7TMYH4FVVH-501-52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K o u h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q i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o u h U C i K R 7 g O A A A A E Q A A A B M A H A B G b 3 J t d W x h c y 9 T Z W N 0 a W 9 u M S 5 t I K I Y A C i g F A A A A A A A A A A A A A A A A A A A A A A A A A A A A C t O T S 7 J z M 9 T C I b Q h t Y A U E s B A i 0 A F A A C A A g A K o u h U F T B D G u m A A A A + A A A A B I A A A A A A A A A A A A A A A A A A A A A A E N v b m Z p Z y 9 Q Y W N r Y W d l L n h t b F B L A Q I t A B Q A A g A I A C q L o V A P y u m r p A A A A O k A A A A T A A A A A A A A A A A A A A A A A P I A A A B b Q 2 9 u d G V u d F 9 U e X B l c 1 0 u e G 1 s U E s B A i 0 A F A A C A A g A K o u h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N A A Q l d F 0 5 F h 7 r q H R Z H W y 0 A A A A A A g A A A A A A A 2 Y A A M A A A A A Q A A A A l J o 1 J Z W z w u a 2 E j f f n H T F w Q A A A A A E g A A A o A A A A B A A A A B y g R X M H C j S E z l a + o + t O P Y e U A A A A N e h y 1 t b K z j U b j A W A O W Y D M i U a 8 O h d 8 a D P M s H 7 N W + x 1 W O / 4 U w G X + Q l C e m E T c U s s l d c 3 s a X P M P Y f 8 C 0 p I Y E K 3 j K f d E s / H n 5 / L B 9 Y N Z M J 7 k l O / e F A A A A M p i A 3 0 3 A G F c / 9 R j 5 L k 0 G K p Y 2 j O i < / D a t a M a s h u p > 
</file>

<file path=customXml/itemProps1.xml><?xml version="1.0" encoding="utf-8"?>
<ds:datastoreItem xmlns:ds="http://schemas.openxmlformats.org/officeDocument/2006/customXml" ds:itemID="{9B8CD389-973C-4F85-BDB4-9372A8484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87a5-1314-4849-93e4-858de4f1b18c"/>
    <ds:schemaRef ds:uri="7c512b0b-5509-49e8-90dd-9c1b9779dade"/>
    <ds:schemaRef ds:uri="1BCD65E7-1243-4D58-B818-43CCD224C704"/>
    <ds:schemaRef ds:uri="B3F2AC0B-966F-484C-BD1B-0DFF487DE970"/>
    <ds:schemaRef ds:uri="AF041764-B746-4B99-80B2-94859F0A3F4E"/>
    <ds:schemaRef ds:uri="034BCEE6-642B-41B9-9152-392F9C90EBBE"/>
    <ds:schemaRef ds:uri="5f4fa93f-b111-4a90-9d1c-9bdc0b29c9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56B63-5B6C-4A54-8368-4C55B9E534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6678D0-A52F-4A88-AE72-BF672DF09EF7}">
  <ds:schemaRefs>
    <ds:schemaRef ds:uri="http://schemas.openxmlformats.org/package/2006/metadata/core-properties"/>
    <ds:schemaRef ds:uri="1BCD65E7-1243-4D58-B818-43CCD224C704"/>
    <ds:schemaRef ds:uri="http://schemas.microsoft.com/office/infopath/2007/PartnerControls"/>
    <ds:schemaRef ds:uri="5f4fa93f-b111-4a90-9d1c-9bdc0b29c9bb"/>
    <ds:schemaRef ds:uri="034BCEE6-642B-41B9-9152-392F9C90EBBE"/>
    <ds:schemaRef ds:uri="AF041764-B746-4B99-80B2-94859F0A3F4E"/>
    <ds:schemaRef ds:uri="B3F2AC0B-966F-484C-BD1B-0DFF487DE970"/>
    <ds:schemaRef ds:uri="7c512b0b-5509-49e8-90dd-9c1b9779dade"/>
    <ds:schemaRef ds:uri="7ad187a5-1314-4849-93e4-858de4f1b18c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99A5529-D720-4F97-BB98-B07E565AFED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1388432-6F03-487E-9A61-4A3F550281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application</dc:title>
  <dc:subject/>
  <dc:creator>Stephen Lue</dc:creator>
  <cp:keywords/>
  <dc:description/>
  <cp:lastModifiedBy>Frances Adamo</cp:lastModifiedBy>
  <cp:revision/>
  <dcterms:created xsi:type="dcterms:W3CDTF">2019-10-21T18:40:13Z</dcterms:created>
  <dcterms:modified xsi:type="dcterms:W3CDTF">2026-04-29T14:45:57Z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0x010100DA44C05F8D284485B2755D0F3A2F918000D14BC5B2555E4CBFA8484FAD88A79DCE00AE413D65E6CB9B419167AC0E1D63A46C</vt:lpwstr>
  </property>
  <property fmtid="{D5CDD505-2E9C-101B-9397-08002B2CF9AE}" pid="3" name="_dlc_DocIdItemGuid">
    <vt:lpwstr>4b4d1fff-a592-4a98-8a78-8a2e7b74e3ac</vt:lpwstr>
  </property>
  <property fmtid="{D5CDD505-2E9C-101B-9397-08002B2CF9AE}" pid="4" name="TaxKeyword">
    <vt:lpwstr/>
  </property>
  <property fmtid="{D5CDD505-2E9C-101B-9397-08002B2CF9AE}" pid="5" name="VOLAudience">
    <vt:lpwstr/>
  </property>
  <property fmtid="{D5CDD505-2E9C-101B-9397-08002B2CF9AE}" pid="6" name="VOLOwner">
    <vt:lpwstr>141;#Development Planning|0cd3d72c-d19c-4d5f-bb0b-99fa4819dccb</vt:lpwstr>
  </property>
  <property fmtid="{D5CDD505-2E9C-101B-9397-08002B2CF9AE}" pid="7" name="VOLLanguage">
    <vt:lpwstr/>
  </property>
  <property fmtid="{D5CDD505-2E9C-101B-9397-08002B2CF9AE}" pid="8" name="VOLArchiveClassification">
    <vt:lpwstr/>
  </property>
  <property fmtid="{D5CDD505-2E9C-101B-9397-08002B2CF9AE}" pid="9" name="VOLSubjectDescription">
    <vt:lpwstr>16;#Service|036a7c05-75fb-43a5-a09d-c3a0945cc5a1</vt:lpwstr>
  </property>
</Properties>
</file>